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/>
  <mc:AlternateContent xmlns:mc="http://schemas.openxmlformats.org/markup-compatibility/2006">
    <mc:Choice Requires="x15">
      <x15ac:absPath xmlns:x15ac="http://schemas.microsoft.com/office/spreadsheetml/2010/11/ac" url="C:\Users\masah\OneDrive\ドキュメント\1_■■2025-03-25\1_事業\12_F-MAK\"/>
    </mc:Choice>
  </mc:AlternateContent>
  <xr:revisionPtr revIDLastSave="0" documentId="13_ncr:1_{21F81FC0-5805-4CAE-8717-84371B333C02}" xr6:coauthVersionLast="47" xr6:coauthVersionMax="47" xr10:uidLastSave="{00000000-0000-0000-0000-000000000000}"/>
  <bookViews>
    <workbookView xWindow="-108" yWindow="-108" windowWidth="23256" windowHeight="12456" tabRatio="966" firstSheet="3" activeTab="14" xr2:uid="{00000000-000D-0000-FFFF-FFFF00000000}"/>
  </bookViews>
  <sheets>
    <sheet name="採用計画" sheetId="26" r:id="rId1"/>
    <sheet name="自律診断" sheetId="19" r:id="rId2"/>
    <sheet name="自律性_入力シート" sheetId="20" r:id="rId3"/>
    <sheet name="風土アンケート" sheetId="21" r:id="rId4"/>
    <sheet name="風土_入力シート" sheetId="22" r:id="rId5"/>
    <sheet name="風土調査結果" sheetId="23" r:id="rId6"/>
    <sheet name="ミッション展開" sheetId="14" r:id="rId7"/>
    <sheet name="部門機能" sheetId="15" r:id="rId8"/>
    <sheet name="小集団組織構想" sheetId="27" r:id="rId9"/>
    <sheet name="マトリクス型等級" sheetId="28" r:id="rId10"/>
    <sheet name="行動基準" sheetId="16" r:id="rId11"/>
    <sheet name="人事評価" sheetId="17" r:id="rId12"/>
    <sheet name="賃金テーブル" sheetId="29" r:id="rId13"/>
    <sheet name="業務移管計画" sheetId="30" r:id="rId14"/>
    <sheet name="権限委譲" sheetId="24" r:id="rId15"/>
  </sheets>
  <externalReferences>
    <externalReference r:id="rId16"/>
    <externalReference r:id="rId17"/>
  </externalReferences>
  <definedNames>
    <definedName name="ｋｋ" localSheetId="9">#REF!</definedName>
    <definedName name="ｋｋ" localSheetId="6">#REF!</definedName>
    <definedName name="ｋｋ" localSheetId="13">#REF!</definedName>
    <definedName name="ｋｋ" localSheetId="14">#REF!</definedName>
    <definedName name="ｋｋ" localSheetId="10">#REF!</definedName>
    <definedName name="ｋｋ" localSheetId="0">#REF!</definedName>
    <definedName name="ｋｋ" localSheetId="1">#REF!</definedName>
    <definedName name="ｋｋ" localSheetId="2">#REF!</definedName>
    <definedName name="ｋｋ" localSheetId="8">#REF!</definedName>
    <definedName name="ｋｋ" localSheetId="11">#REF!</definedName>
    <definedName name="ｋｋ" localSheetId="12">#REF!</definedName>
    <definedName name="ｋｋ" localSheetId="7">#REF!</definedName>
    <definedName name="ｋｋ">#REF!</definedName>
    <definedName name="_xlnm.Print_Area" localSheetId="9">#REF!</definedName>
    <definedName name="_xlnm.Print_Area" localSheetId="6">#REF!</definedName>
    <definedName name="_xlnm.Print_Area" localSheetId="13">#REF!</definedName>
    <definedName name="_xlnm.Print_Area" localSheetId="14">#REF!</definedName>
    <definedName name="_xlnm.Print_Area" localSheetId="10">#REF!</definedName>
    <definedName name="_xlnm.Print_Area" localSheetId="0">#REF!</definedName>
    <definedName name="_xlnm.Print_Area" localSheetId="2">#REF!</definedName>
    <definedName name="_xlnm.Print_Area" localSheetId="8">#REF!</definedName>
    <definedName name="_xlnm.Print_Area" localSheetId="11">#REF!</definedName>
    <definedName name="_xlnm.Print_Area" localSheetId="12">#REF!</definedName>
    <definedName name="_xlnm.Print_Area" localSheetId="7">#REF!</definedName>
    <definedName name="_xlnm.Print_Area">#REF!</definedName>
    <definedName name="Print_Area2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30" l="1"/>
  <c r="L9" i="30"/>
  <c r="N9" i="30"/>
  <c r="O9" i="30"/>
  <c r="BN9" i="30"/>
  <c r="BO9" i="30"/>
  <c r="BP9" i="30"/>
  <c r="BQ9" i="30"/>
  <c r="BR9" i="30"/>
  <c r="BT9" i="30"/>
  <c r="BU9" i="30"/>
  <c r="H10" i="30"/>
  <c r="L10" i="30"/>
  <c r="N10" i="30"/>
  <c r="O10" i="30"/>
  <c r="BN10" i="30"/>
  <c r="BO10" i="30"/>
  <c r="BP10" i="30"/>
  <c r="BQ10" i="30"/>
  <c r="BR10" i="30"/>
  <c r="BT10" i="30"/>
  <c r="BU10" i="30"/>
  <c r="H11" i="30"/>
  <c r="L11" i="30"/>
  <c r="N11" i="30"/>
  <c r="O11" i="30"/>
  <c r="BN11" i="30"/>
  <c r="BO11" i="30"/>
  <c r="BP11" i="30"/>
  <c r="BQ11" i="30"/>
  <c r="BR11" i="30"/>
  <c r="BT11" i="30"/>
  <c r="BU11" i="30"/>
  <c r="H12" i="30"/>
  <c r="L12" i="30"/>
  <c r="N12" i="30"/>
  <c r="O12" i="30"/>
  <c r="BN12" i="30"/>
  <c r="BO12" i="30"/>
  <c r="BP12" i="30"/>
  <c r="BQ12" i="30"/>
  <c r="BR12" i="30"/>
  <c r="BT12" i="30"/>
  <c r="BU12" i="30"/>
  <c r="H13" i="30"/>
  <c r="L13" i="30"/>
  <c r="N13" i="30"/>
  <c r="O13" i="30"/>
  <c r="BN13" i="30"/>
  <c r="BO13" i="30"/>
  <c r="BP13" i="30"/>
  <c r="BQ13" i="30"/>
  <c r="BR13" i="30"/>
  <c r="BT13" i="30"/>
  <c r="BU13" i="30"/>
  <c r="H14" i="30"/>
  <c r="L14" i="30"/>
  <c r="N14" i="30"/>
  <c r="O14" i="30"/>
  <c r="BN14" i="30"/>
  <c r="BO14" i="30"/>
  <c r="BP14" i="30"/>
  <c r="BQ14" i="30"/>
  <c r="BR14" i="30"/>
  <c r="BT14" i="30"/>
  <c r="BU14" i="30"/>
  <c r="H15" i="30"/>
  <c r="L15" i="30"/>
  <c r="N15" i="30"/>
  <c r="O15" i="30"/>
  <c r="BN15" i="30"/>
  <c r="BO15" i="30"/>
  <c r="BP15" i="30"/>
  <c r="BQ15" i="30"/>
  <c r="BR15" i="30"/>
  <c r="BT15" i="30"/>
  <c r="BU15" i="30"/>
  <c r="H16" i="30"/>
  <c r="L16" i="30"/>
  <c r="N16" i="30"/>
  <c r="O16" i="30"/>
  <c r="BN16" i="30"/>
  <c r="BO16" i="30"/>
  <c r="BP16" i="30"/>
  <c r="BQ16" i="30"/>
  <c r="BR16" i="30"/>
  <c r="BT16" i="30"/>
  <c r="BU16" i="30"/>
  <c r="H17" i="30"/>
  <c r="L17" i="30"/>
  <c r="N17" i="30"/>
  <c r="O17" i="30"/>
  <c r="BN17" i="30"/>
  <c r="BO17" i="30"/>
  <c r="BP17" i="30"/>
  <c r="BQ17" i="30"/>
  <c r="BR17" i="30"/>
  <c r="BT17" i="30"/>
  <c r="BU17" i="30"/>
  <c r="H18" i="30"/>
  <c r="L18" i="30"/>
  <c r="N18" i="30"/>
  <c r="O18" i="30"/>
  <c r="BN18" i="30"/>
  <c r="BO18" i="30"/>
  <c r="BP18" i="30"/>
  <c r="BQ18" i="30"/>
  <c r="BR18" i="30"/>
  <c r="BT18" i="30"/>
  <c r="BU18" i="30"/>
  <c r="H19" i="30"/>
  <c r="L19" i="30"/>
  <c r="N19" i="30"/>
  <c r="O19" i="30"/>
  <c r="BN19" i="30"/>
  <c r="BO19" i="30"/>
  <c r="BP19" i="30"/>
  <c r="BQ19" i="30"/>
  <c r="BR19" i="30"/>
  <c r="BT19" i="30"/>
  <c r="BU19" i="30"/>
  <c r="H20" i="30"/>
  <c r="L20" i="30"/>
  <c r="N20" i="30"/>
  <c r="O20" i="30"/>
  <c r="BN20" i="30"/>
  <c r="BO20" i="30"/>
  <c r="BP20" i="30"/>
  <c r="BQ20" i="30"/>
  <c r="BR20" i="30"/>
  <c r="BT20" i="30"/>
  <c r="BU20" i="30"/>
  <c r="H21" i="30"/>
  <c r="L21" i="30"/>
  <c r="N21" i="30"/>
  <c r="O21" i="30"/>
  <c r="BN21" i="30"/>
  <c r="BO21" i="30"/>
  <c r="BP21" i="30"/>
  <c r="BQ21" i="30"/>
  <c r="BR21" i="30"/>
  <c r="BT21" i="30"/>
  <c r="BU21" i="30"/>
  <c r="H22" i="30"/>
  <c r="L22" i="30"/>
  <c r="N22" i="30"/>
  <c r="O22" i="30"/>
  <c r="BN22" i="30"/>
  <c r="BO22" i="30"/>
  <c r="BP22" i="30"/>
  <c r="BQ22" i="30"/>
  <c r="BR22" i="30"/>
  <c r="BT22" i="30"/>
  <c r="BU22" i="30"/>
  <c r="H23" i="30"/>
  <c r="L23" i="30"/>
  <c r="N23" i="30"/>
  <c r="O23" i="30"/>
  <c r="BN23" i="30"/>
  <c r="BO23" i="30"/>
  <c r="BP23" i="30"/>
  <c r="BQ23" i="30"/>
  <c r="BR23" i="30"/>
  <c r="BT23" i="30"/>
  <c r="BU23" i="30"/>
  <c r="H24" i="30"/>
  <c r="L24" i="30"/>
  <c r="N24" i="30"/>
  <c r="O24" i="30"/>
  <c r="BN24" i="30"/>
  <c r="BO24" i="30"/>
  <c r="BP24" i="30"/>
  <c r="BQ24" i="30"/>
  <c r="BR24" i="30"/>
  <c r="BT24" i="30"/>
  <c r="BU24" i="30"/>
  <c r="H25" i="30"/>
  <c r="L25" i="30"/>
  <c r="N25" i="30"/>
  <c r="O25" i="30"/>
  <c r="BN25" i="30"/>
  <c r="BO25" i="30"/>
  <c r="BP25" i="30"/>
  <c r="BQ25" i="30"/>
  <c r="BR25" i="30"/>
  <c r="BT25" i="30"/>
  <c r="BU25" i="30"/>
  <c r="H26" i="30"/>
  <c r="L26" i="30"/>
  <c r="N26" i="30"/>
  <c r="O26" i="30"/>
  <c r="BN26" i="30"/>
  <c r="BO26" i="30"/>
  <c r="BP26" i="30"/>
  <c r="BQ26" i="30"/>
  <c r="BR26" i="30"/>
  <c r="BT26" i="30"/>
  <c r="BU26" i="30"/>
  <c r="H27" i="30"/>
  <c r="L27" i="30"/>
  <c r="N27" i="30"/>
  <c r="O27" i="30"/>
  <c r="BN27" i="30"/>
  <c r="BO27" i="30"/>
  <c r="BP27" i="30"/>
  <c r="BQ27" i="30"/>
  <c r="BR27" i="30"/>
  <c r="BT27" i="30"/>
  <c r="BU27" i="30"/>
  <c r="H28" i="30"/>
  <c r="L28" i="30"/>
  <c r="N28" i="30"/>
  <c r="O28" i="30"/>
  <c r="BN28" i="30"/>
  <c r="BO28" i="30"/>
  <c r="BP28" i="30"/>
  <c r="BQ28" i="30"/>
  <c r="BR28" i="30"/>
  <c r="BT28" i="30"/>
  <c r="BU28" i="30"/>
  <c r="H29" i="30"/>
  <c r="L29" i="30"/>
  <c r="N29" i="30"/>
  <c r="O29" i="30"/>
  <c r="BN29" i="30"/>
  <c r="BO29" i="30"/>
  <c r="BP29" i="30"/>
  <c r="BQ29" i="30"/>
  <c r="BR29" i="30"/>
  <c r="BT29" i="30"/>
  <c r="BU29" i="30"/>
  <c r="H30" i="30"/>
  <c r="L30" i="30"/>
  <c r="N30" i="30"/>
  <c r="O30" i="30"/>
  <c r="BN30" i="30"/>
  <c r="BO30" i="30"/>
  <c r="BP30" i="30"/>
  <c r="BQ30" i="30"/>
  <c r="BR30" i="30"/>
  <c r="BT30" i="30"/>
  <c r="BU30" i="30"/>
  <c r="H31" i="30"/>
  <c r="L31" i="30"/>
  <c r="N31" i="30"/>
  <c r="O31" i="30"/>
  <c r="BN31" i="30"/>
  <c r="BO31" i="30"/>
  <c r="BP31" i="30"/>
  <c r="BQ31" i="30"/>
  <c r="BR31" i="30"/>
  <c r="BT31" i="30"/>
  <c r="BU31" i="30"/>
  <c r="H32" i="30"/>
  <c r="L32" i="30"/>
  <c r="N32" i="30"/>
  <c r="O32" i="30"/>
  <c r="BN32" i="30"/>
  <c r="BO32" i="30"/>
  <c r="BP32" i="30"/>
  <c r="BQ32" i="30"/>
  <c r="BR32" i="30"/>
  <c r="BT32" i="30"/>
  <c r="BU32" i="30"/>
  <c r="H33" i="30"/>
  <c r="L33" i="30"/>
  <c r="N33" i="30"/>
  <c r="O33" i="30"/>
  <c r="BN33" i="30"/>
  <c r="BO33" i="30"/>
  <c r="BP33" i="30"/>
  <c r="BQ33" i="30"/>
  <c r="BR33" i="30"/>
  <c r="BT33" i="30"/>
  <c r="BU33" i="30"/>
  <c r="H34" i="30"/>
  <c r="L34" i="30"/>
  <c r="N34" i="30"/>
  <c r="O34" i="30"/>
  <c r="BN34" i="30"/>
  <c r="BO34" i="30"/>
  <c r="BP34" i="30"/>
  <c r="BQ34" i="30"/>
  <c r="BR34" i="30"/>
  <c r="BT34" i="30"/>
  <c r="BU34" i="30"/>
  <c r="H35" i="30"/>
  <c r="L35" i="30"/>
  <c r="N35" i="30"/>
  <c r="O35" i="30"/>
  <c r="BN35" i="30"/>
  <c r="BO35" i="30"/>
  <c r="BP35" i="30"/>
  <c r="BQ35" i="30"/>
  <c r="BR35" i="30"/>
  <c r="BT35" i="30"/>
  <c r="BU35" i="30"/>
  <c r="H36" i="30"/>
  <c r="L36" i="30"/>
  <c r="N36" i="30"/>
  <c r="O36" i="30"/>
  <c r="BN36" i="30"/>
  <c r="BO36" i="30"/>
  <c r="BP36" i="30"/>
  <c r="BQ36" i="30"/>
  <c r="BR36" i="30"/>
  <c r="BT36" i="30"/>
  <c r="BU36" i="30"/>
  <c r="H37" i="30"/>
  <c r="L37" i="30"/>
  <c r="N37" i="30"/>
  <c r="O37" i="30"/>
  <c r="BN37" i="30"/>
  <c r="BO37" i="30"/>
  <c r="BP37" i="30"/>
  <c r="BQ37" i="30"/>
  <c r="BR37" i="30"/>
  <c r="BT37" i="30"/>
  <c r="BU37" i="30"/>
  <c r="H38" i="30"/>
  <c r="L38" i="30"/>
  <c r="N38" i="30"/>
  <c r="O38" i="30"/>
  <c r="BN38" i="30"/>
  <c r="BO38" i="30"/>
  <c r="BP38" i="30"/>
  <c r="BQ38" i="30"/>
  <c r="BR38" i="30"/>
  <c r="BT38" i="30"/>
  <c r="BU38" i="30"/>
  <c r="BU40" i="30"/>
  <c r="O40" i="30"/>
  <c r="BU41" i="30"/>
  <c r="BT40" i="30"/>
  <c r="BT41" i="30"/>
  <c r="BR40" i="30"/>
  <c r="BQ40" i="30"/>
  <c r="BP40" i="30"/>
  <c r="BO40" i="30"/>
  <c r="BN40" i="30"/>
  <c r="BM40" i="30"/>
  <c r="BL40" i="30"/>
  <c r="BK40" i="30"/>
  <c r="BJ40" i="30"/>
  <c r="BI40" i="30"/>
  <c r="Q40" i="30"/>
  <c r="BF38" i="30"/>
  <c r="BG38" i="30"/>
  <c r="AM38" i="30"/>
  <c r="AL38" i="30"/>
  <c r="AK38" i="30"/>
  <c r="AJ38" i="30"/>
  <c r="AI38" i="30"/>
  <c r="BF37" i="30"/>
  <c r="BG37" i="30"/>
  <c r="AM37" i="30"/>
  <c r="AL37" i="30"/>
  <c r="AK37" i="30"/>
  <c r="AJ37" i="30"/>
  <c r="AI37" i="30"/>
  <c r="BF36" i="30"/>
  <c r="BG36" i="30"/>
  <c r="AM36" i="30"/>
  <c r="AL36" i="30"/>
  <c r="AK36" i="30"/>
  <c r="AJ36" i="30"/>
  <c r="AI36" i="30"/>
  <c r="BF35" i="30"/>
  <c r="BG35" i="30"/>
  <c r="AM35" i="30"/>
  <c r="AL35" i="30"/>
  <c r="AK35" i="30"/>
  <c r="AJ35" i="30"/>
  <c r="AI35" i="30"/>
  <c r="BF34" i="30"/>
  <c r="BG34" i="30"/>
  <c r="AM34" i="30"/>
  <c r="AL34" i="30"/>
  <c r="AK34" i="30"/>
  <c r="AJ34" i="30"/>
  <c r="AI34" i="30"/>
  <c r="BF33" i="30"/>
  <c r="BG33" i="30"/>
  <c r="AM33" i="30"/>
  <c r="AL33" i="30"/>
  <c r="AK33" i="30"/>
  <c r="AJ33" i="30"/>
  <c r="AI33" i="30"/>
  <c r="BF32" i="30"/>
  <c r="BG32" i="30"/>
  <c r="AM32" i="30"/>
  <c r="AL32" i="30"/>
  <c r="AK32" i="30"/>
  <c r="AJ32" i="30"/>
  <c r="AI32" i="30"/>
  <c r="BF31" i="30"/>
  <c r="BG31" i="30"/>
  <c r="AM31" i="30"/>
  <c r="AL31" i="30"/>
  <c r="AK31" i="30"/>
  <c r="AJ31" i="30"/>
  <c r="AI31" i="30"/>
  <c r="BF30" i="30"/>
  <c r="BG30" i="30"/>
  <c r="AM30" i="30"/>
  <c r="AL30" i="30"/>
  <c r="AK30" i="30"/>
  <c r="AJ30" i="30"/>
  <c r="AI30" i="30"/>
  <c r="BF29" i="30"/>
  <c r="BG29" i="30"/>
  <c r="AM29" i="30"/>
  <c r="AL29" i="30"/>
  <c r="AK29" i="30"/>
  <c r="AJ29" i="30"/>
  <c r="AI29" i="30"/>
  <c r="BF28" i="30"/>
  <c r="BG28" i="30"/>
  <c r="AM28" i="30"/>
  <c r="AL28" i="30"/>
  <c r="AK28" i="30"/>
  <c r="AJ28" i="30"/>
  <c r="AI28" i="30"/>
  <c r="BF27" i="30"/>
  <c r="BG27" i="30"/>
  <c r="AM27" i="30"/>
  <c r="AL27" i="30"/>
  <c r="AK27" i="30"/>
  <c r="AJ27" i="30"/>
  <c r="AI27" i="30"/>
  <c r="BF26" i="30"/>
  <c r="BG26" i="30"/>
  <c r="AM26" i="30"/>
  <c r="AL26" i="30"/>
  <c r="AK26" i="30"/>
  <c r="AJ26" i="30"/>
  <c r="AI26" i="30"/>
  <c r="BF25" i="30"/>
  <c r="BG25" i="30"/>
  <c r="AM25" i="30"/>
  <c r="AL25" i="30"/>
  <c r="AK25" i="30"/>
  <c r="AJ25" i="30"/>
  <c r="AI25" i="30"/>
  <c r="BF24" i="30"/>
  <c r="BG24" i="30"/>
  <c r="AM24" i="30"/>
  <c r="AL24" i="30"/>
  <c r="AK24" i="30"/>
  <c r="AJ24" i="30"/>
  <c r="AI24" i="30"/>
  <c r="BF23" i="30"/>
  <c r="BG23" i="30"/>
  <c r="AM23" i="30"/>
  <c r="AL23" i="30"/>
  <c r="AK23" i="30"/>
  <c r="AJ23" i="30"/>
  <c r="AI23" i="30"/>
  <c r="BF22" i="30"/>
  <c r="BG22" i="30"/>
  <c r="AM22" i="30"/>
  <c r="AL22" i="30"/>
  <c r="AK22" i="30"/>
  <c r="AJ22" i="30"/>
  <c r="AI22" i="30"/>
  <c r="BF21" i="30"/>
  <c r="BG21" i="30"/>
  <c r="AM21" i="30"/>
  <c r="AL21" i="30"/>
  <c r="AK21" i="30"/>
  <c r="AJ21" i="30"/>
  <c r="AI21" i="30"/>
  <c r="BF20" i="30"/>
  <c r="BG20" i="30"/>
  <c r="AM20" i="30"/>
  <c r="AL20" i="30"/>
  <c r="AK20" i="30"/>
  <c r="AJ20" i="30"/>
  <c r="AI20" i="30"/>
  <c r="BF19" i="30"/>
  <c r="BG19" i="30"/>
  <c r="AM19" i="30"/>
  <c r="AL19" i="30"/>
  <c r="AK19" i="30"/>
  <c r="AJ19" i="30"/>
  <c r="AI19" i="30"/>
  <c r="BF18" i="30"/>
  <c r="BG18" i="30"/>
  <c r="AM18" i="30"/>
  <c r="AL18" i="30"/>
  <c r="AK18" i="30"/>
  <c r="AJ18" i="30"/>
  <c r="AI18" i="30"/>
  <c r="BF17" i="30"/>
  <c r="BG17" i="30"/>
  <c r="AM17" i="30"/>
  <c r="AL17" i="30"/>
  <c r="AK17" i="30"/>
  <c r="AJ17" i="30"/>
  <c r="AI17" i="30"/>
  <c r="BF16" i="30"/>
  <c r="BG16" i="30"/>
  <c r="AM16" i="30"/>
  <c r="AL16" i="30"/>
  <c r="AK16" i="30"/>
  <c r="AJ16" i="30"/>
  <c r="AI16" i="30"/>
  <c r="BF15" i="30"/>
  <c r="BG15" i="30"/>
  <c r="AM15" i="30"/>
  <c r="AL15" i="30"/>
  <c r="AK15" i="30"/>
  <c r="AJ15" i="30"/>
  <c r="AI15" i="30"/>
  <c r="BF14" i="30"/>
  <c r="BG14" i="30"/>
  <c r="AM14" i="30"/>
  <c r="AL14" i="30"/>
  <c r="AK14" i="30"/>
  <c r="AJ14" i="30"/>
  <c r="AI14" i="30"/>
  <c r="BF13" i="30"/>
  <c r="BG13" i="30"/>
  <c r="AM13" i="30"/>
  <c r="AL13" i="30"/>
  <c r="AK13" i="30"/>
  <c r="AJ13" i="30"/>
  <c r="AI13" i="30"/>
  <c r="BF12" i="30"/>
  <c r="BG12" i="30"/>
  <c r="AM12" i="30"/>
  <c r="AL12" i="30"/>
  <c r="AK12" i="30"/>
  <c r="AJ12" i="30"/>
  <c r="AI12" i="30"/>
  <c r="BF11" i="30"/>
  <c r="BG11" i="30"/>
  <c r="AM11" i="30"/>
  <c r="AL11" i="30"/>
  <c r="AK11" i="30"/>
  <c r="AJ11" i="30"/>
  <c r="AI11" i="30"/>
  <c r="BF10" i="30"/>
  <c r="BG10" i="30"/>
  <c r="AM10" i="30"/>
  <c r="AL10" i="30"/>
  <c r="AK10" i="30"/>
  <c r="AJ10" i="30"/>
  <c r="AI10" i="30"/>
  <c r="BF9" i="30"/>
  <c r="BG9" i="30"/>
  <c r="AM9" i="30"/>
  <c r="AL9" i="30"/>
  <c r="AK9" i="30"/>
  <c r="AJ9" i="30"/>
  <c r="AI9" i="30"/>
  <c r="N6" i="30"/>
  <c r="M20" i="29"/>
  <c r="N20" i="29"/>
  <c r="N19" i="29"/>
  <c r="O19" i="29"/>
  <c r="O18" i="29"/>
  <c r="P18" i="29"/>
  <c r="P17" i="29"/>
  <c r="Q17" i="29"/>
  <c r="Q16" i="29"/>
  <c r="R16" i="29"/>
  <c r="R15" i="29"/>
  <c r="S15" i="29"/>
  <c r="S14" i="29"/>
  <c r="T14" i="29"/>
  <c r="T13" i="29"/>
  <c r="U13" i="29"/>
  <c r="U12" i="29"/>
  <c r="V12" i="29"/>
  <c r="V11" i="29"/>
  <c r="W11" i="29"/>
  <c r="W10" i="29"/>
  <c r="X10" i="29"/>
  <c r="Y10" i="29"/>
  <c r="Z10" i="29"/>
  <c r="AA10" i="29"/>
  <c r="AB10" i="29"/>
  <c r="AC10" i="29"/>
  <c r="AD10" i="29"/>
  <c r="AE10" i="29"/>
  <c r="AF10" i="29"/>
  <c r="AG10" i="29"/>
  <c r="AH10" i="29"/>
  <c r="AI10" i="29"/>
  <c r="AJ10" i="29"/>
  <c r="AK10" i="29"/>
  <c r="AL10" i="29"/>
  <c r="AM10" i="29"/>
  <c r="AN10" i="29"/>
  <c r="AO10" i="29"/>
  <c r="AP10" i="29"/>
  <c r="AQ10" i="29"/>
  <c r="G31" i="29"/>
  <c r="I24" i="29"/>
  <c r="J24" i="29"/>
  <c r="K24" i="29"/>
  <c r="L24" i="29"/>
  <c r="M24" i="29"/>
  <c r="N24" i="29"/>
  <c r="O24" i="29"/>
  <c r="P24" i="29"/>
  <c r="Q24" i="29"/>
  <c r="R24" i="29"/>
  <c r="S24" i="29"/>
  <c r="T24" i="29"/>
  <c r="U24" i="29"/>
  <c r="V24" i="29"/>
  <c r="W24" i="29"/>
  <c r="X24" i="29"/>
  <c r="Y24" i="29"/>
  <c r="Z24" i="29"/>
  <c r="AA24" i="29"/>
  <c r="AB24" i="29"/>
  <c r="AC24" i="29"/>
  <c r="AD24" i="29"/>
  <c r="AE24" i="29"/>
  <c r="AF24" i="29"/>
  <c r="AG24" i="29"/>
  <c r="AH24" i="29"/>
  <c r="AI24" i="29"/>
  <c r="AJ24" i="29"/>
  <c r="AK24" i="29"/>
  <c r="AL24" i="29"/>
  <c r="AM24" i="29"/>
  <c r="AN24" i="29"/>
  <c r="AO24" i="29"/>
  <c r="AP24" i="29"/>
  <c r="AQ24" i="29"/>
  <c r="AR24" i="29"/>
  <c r="AS24" i="29"/>
  <c r="AT24" i="29"/>
  <c r="AU24" i="29"/>
  <c r="AV24" i="29"/>
  <c r="AW24" i="29"/>
  <c r="AX24" i="29"/>
  <c r="AY24" i="29"/>
  <c r="AZ24" i="29"/>
  <c r="BA24" i="29"/>
  <c r="BB24" i="29"/>
  <c r="BC24" i="29"/>
  <c r="BD24" i="29"/>
  <c r="K22" i="29"/>
  <c r="J23" i="29"/>
  <c r="K23" i="29"/>
  <c r="L23" i="29"/>
  <c r="M23" i="29"/>
  <c r="N23" i="29"/>
  <c r="O23" i="29"/>
  <c r="P23" i="29"/>
  <c r="Q23" i="29"/>
  <c r="R23" i="29"/>
  <c r="S23" i="29"/>
  <c r="T23" i="29"/>
  <c r="U23" i="29"/>
  <c r="V23" i="29"/>
  <c r="W23" i="29"/>
  <c r="X23" i="29"/>
  <c r="Y23" i="29"/>
  <c r="Z23" i="29"/>
  <c r="AA23" i="29"/>
  <c r="AB23" i="29"/>
  <c r="AC23" i="29"/>
  <c r="AD23" i="29"/>
  <c r="AE23" i="29"/>
  <c r="AF23" i="29"/>
  <c r="AG23" i="29"/>
  <c r="AH23" i="29"/>
  <c r="AI23" i="29"/>
  <c r="AJ23" i="29"/>
  <c r="AK23" i="29"/>
  <c r="AL23" i="29"/>
  <c r="AM23" i="29"/>
  <c r="AN23" i="29"/>
  <c r="AO23" i="29"/>
  <c r="AP23" i="29"/>
  <c r="AQ23" i="29"/>
  <c r="AR23" i="29"/>
  <c r="AS23" i="29"/>
  <c r="AT23" i="29"/>
  <c r="AU23" i="29"/>
  <c r="AV23" i="29"/>
  <c r="AW23" i="29"/>
  <c r="AX23" i="29"/>
  <c r="AY23" i="29"/>
  <c r="AZ23" i="29"/>
  <c r="BA23" i="29"/>
  <c r="BB23" i="29"/>
  <c r="BC23" i="29"/>
  <c r="BD23" i="29"/>
  <c r="L22" i="29"/>
  <c r="M22" i="29"/>
  <c r="N22" i="29"/>
  <c r="O22" i="29"/>
  <c r="P22" i="29"/>
  <c r="Q22" i="29"/>
  <c r="R22" i="29"/>
  <c r="S22" i="29"/>
  <c r="T22" i="29"/>
  <c r="U22" i="29"/>
  <c r="V22" i="29"/>
  <c r="W22" i="29"/>
  <c r="X22" i="29"/>
  <c r="Y22" i="29"/>
  <c r="Z22" i="29"/>
  <c r="AA22" i="29"/>
  <c r="AB22" i="29"/>
  <c r="AC22" i="29"/>
  <c r="AD22" i="29"/>
  <c r="AE22" i="29"/>
  <c r="AF22" i="29"/>
  <c r="AG22" i="29"/>
  <c r="AH22" i="29"/>
  <c r="AI22" i="29"/>
  <c r="AJ22" i="29"/>
  <c r="AK22" i="29"/>
  <c r="AL22" i="29"/>
  <c r="AM22" i="29"/>
  <c r="AN22" i="29"/>
  <c r="AO22" i="29"/>
  <c r="AP22" i="29"/>
  <c r="AQ22" i="29"/>
  <c r="AR22" i="29"/>
  <c r="AS22" i="29"/>
  <c r="AT22" i="29"/>
  <c r="AU22" i="29"/>
  <c r="AV22" i="29"/>
  <c r="AW22" i="29"/>
  <c r="AX22" i="29"/>
  <c r="AY22" i="29"/>
  <c r="AZ22" i="29"/>
  <c r="BA22" i="29"/>
  <c r="BB22" i="29"/>
  <c r="BC22" i="29"/>
  <c r="BD22" i="29"/>
  <c r="L21" i="29"/>
  <c r="M21" i="29"/>
  <c r="N21" i="29"/>
  <c r="O21" i="29"/>
  <c r="P21" i="29"/>
  <c r="Q21" i="29"/>
  <c r="R21" i="29"/>
  <c r="S21" i="29"/>
  <c r="T21" i="29"/>
  <c r="U21" i="29"/>
  <c r="V21" i="29"/>
  <c r="W21" i="29"/>
  <c r="X21" i="29"/>
  <c r="Y21" i="29"/>
  <c r="Z21" i="29"/>
  <c r="AA21" i="29"/>
  <c r="AB21" i="29"/>
  <c r="AC21" i="29"/>
  <c r="AD21" i="29"/>
  <c r="AE21" i="29"/>
  <c r="AF21" i="29"/>
  <c r="AG21" i="29"/>
  <c r="AH21" i="29"/>
  <c r="AI21" i="29"/>
  <c r="AJ21" i="29"/>
  <c r="AK21" i="29"/>
  <c r="AL21" i="29"/>
  <c r="AM21" i="29"/>
  <c r="AN21" i="29"/>
  <c r="AO21" i="29"/>
  <c r="AP21" i="29"/>
  <c r="AQ21" i="29"/>
  <c r="AR21" i="29"/>
  <c r="AS21" i="29"/>
  <c r="AT21" i="29"/>
  <c r="AU21" i="29"/>
  <c r="AV21" i="29"/>
  <c r="AW21" i="29"/>
  <c r="AX21" i="29"/>
  <c r="AY21" i="29"/>
  <c r="AZ21" i="29"/>
  <c r="BA21" i="29"/>
  <c r="BB21" i="29"/>
  <c r="BC21" i="29"/>
  <c r="BD21" i="29"/>
  <c r="O20" i="29"/>
  <c r="P20" i="29"/>
  <c r="Q20" i="29"/>
  <c r="R20" i="29"/>
  <c r="S20" i="29"/>
  <c r="T20" i="29"/>
  <c r="U20" i="29"/>
  <c r="V20" i="29"/>
  <c r="W20" i="29"/>
  <c r="X20" i="29"/>
  <c r="Y20" i="29"/>
  <c r="Z20" i="29"/>
  <c r="AA20" i="29"/>
  <c r="AB20" i="29"/>
  <c r="AC20" i="29"/>
  <c r="AD20" i="29"/>
  <c r="AE20" i="29"/>
  <c r="AF20" i="29"/>
  <c r="AG20" i="29"/>
  <c r="AH20" i="29"/>
  <c r="AI20" i="29"/>
  <c r="AJ20" i="29"/>
  <c r="AK20" i="29"/>
  <c r="AL20" i="29"/>
  <c r="AM20" i="29"/>
  <c r="AN20" i="29"/>
  <c r="AO20" i="29"/>
  <c r="AP20" i="29"/>
  <c r="AQ20" i="29"/>
  <c r="AR20" i="29"/>
  <c r="AS20" i="29"/>
  <c r="AT20" i="29"/>
  <c r="AU20" i="29"/>
  <c r="AV20" i="29"/>
  <c r="AW20" i="29"/>
  <c r="AX20" i="29"/>
  <c r="AY20" i="29"/>
  <c r="AZ20" i="29"/>
  <c r="BA20" i="29"/>
  <c r="BB20" i="29"/>
  <c r="BC20" i="29"/>
  <c r="BD20" i="29"/>
  <c r="P19" i="29"/>
  <c r="Q19" i="29"/>
  <c r="R19" i="29"/>
  <c r="S19" i="29"/>
  <c r="T19" i="29"/>
  <c r="U19" i="29"/>
  <c r="V19" i="29"/>
  <c r="W19" i="29"/>
  <c r="X19" i="29"/>
  <c r="Y19" i="29"/>
  <c r="Z19" i="29"/>
  <c r="AA19" i="29"/>
  <c r="AB19" i="29"/>
  <c r="AC19" i="29"/>
  <c r="AD19" i="29"/>
  <c r="AE19" i="29"/>
  <c r="AF19" i="29"/>
  <c r="AG19" i="29"/>
  <c r="AH19" i="29"/>
  <c r="AI19" i="29"/>
  <c r="AJ19" i="29"/>
  <c r="AK19" i="29"/>
  <c r="AL19" i="29"/>
  <c r="AM19" i="29"/>
  <c r="AN19" i="29"/>
  <c r="AO19" i="29"/>
  <c r="AP19" i="29"/>
  <c r="AQ19" i="29"/>
  <c r="AR19" i="29"/>
  <c r="AS19" i="29"/>
  <c r="AT19" i="29"/>
  <c r="AU19" i="29"/>
  <c r="AV19" i="29"/>
  <c r="AW19" i="29"/>
  <c r="AX19" i="29"/>
  <c r="AY19" i="29"/>
  <c r="AZ19" i="29"/>
  <c r="BA19" i="29"/>
  <c r="BB19" i="29"/>
  <c r="BC19" i="29"/>
  <c r="BD19" i="29"/>
  <c r="Q18" i="29"/>
  <c r="R18" i="29"/>
  <c r="S18" i="29"/>
  <c r="T18" i="29"/>
  <c r="U18" i="29"/>
  <c r="V18" i="29"/>
  <c r="W18" i="29"/>
  <c r="X18" i="29"/>
  <c r="Y18" i="29"/>
  <c r="Z18" i="29"/>
  <c r="AA18" i="29"/>
  <c r="AB18" i="29"/>
  <c r="AC18" i="29"/>
  <c r="AD18" i="29"/>
  <c r="AE18" i="29"/>
  <c r="AF18" i="29"/>
  <c r="AG18" i="29"/>
  <c r="AH18" i="29"/>
  <c r="AI18" i="29"/>
  <c r="AJ18" i="29"/>
  <c r="AK18" i="29"/>
  <c r="AL18" i="29"/>
  <c r="AM18" i="29"/>
  <c r="AN18" i="29"/>
  <c r="AO18" i="29"/>
  <c r="AP18" i="29"/>
  <c r="AQ18" i="29"/>
  <c r="AR18" i="29"/>
  <c r="AS18" i="29"/>
  <c r="AT18" i="29"/>
  <c r="AU18" i="29"/>
  <c r="AV18" i="29"/>
  <c r="AW18" i="29"/>
  <c r="AX18" i="29"/>
  <c r="AY18" i="29"/>
  <c r="AZ18" i="29"/>
  <c r="BA18" i="29"/>
  <c r="BB18" i="29"/>
  <c r="BC18" i="29"/>
  <c r="BD18" i="29"/>
  <c r="R17" i="29"/>
  <c r="S17" i="29"/>
  <c r="T17" i="29"/>
  <c r="U17" i="29"/>
  <c r="V17" i="29"/>
  <c r="W17" i="29"/>
  <c r="X17" i="29"/>
  <c r="Y17" i="29"/>
  <c r="Z17" i="29"/>
  <c r="AA17" i="29"/>
  <c r="AB17" i="29"/>
  <c r="AC17" i="29"/>
  <c r="AD17" i="29"/>
  <c r="AE17" i="29"/>
  <c r="AF17" i="29"/>
  <c r="AG17" i="29"/>
  <c r="AH17" i="29"/>
  <c r="AI17" i="29"/>
  <c r="AJ17" i="29"/>
  <c r="AK17" i="29"/>
  <c r="AL17" i="29"/>
  <c r="AM17" i="29"/>
  <c r="AN17" i="29"/>
  <c r="AO17" i="29"/>
  <c r="AP17" i="29"/>
  <c r="AQ17" i="29"/>
  <c r="AR17" i="29"/>
  <c r="AS17" i="29"/>
  <c r="AT17" i="29"/>
  <c r="AU17" i="29"/>
  <c r="AV17" i="29"/>
  <c r="AW17" i="29"/>
  <c r="AX17" i="29"/>
  <c r="AY17" i="29"/>
  <c r="AZ17" i="29"/>
  <c r="BA17" i="29"/>
  <c r="BB17" i="29"/>
  <c r="BC17" i="29"/>
  <c r="BD17" i="29"/>
  <c r="S16" i="29"/>
  <c r="T16" i="29"/>
  <c r="U16" i="29"/>
  <c r="V16" i="29"/>
  <c r="W16" i="29"/>
  <c r="X16" i="29"/>
  <c r="Y16" i="29"/>
  <c r="Z16" i="29"/>
  <c r="AA16" i="29"/>
  <c r="AB16" i="29"/>
  <c r="AC16" i="29"/>
  <c r="AD16" i="29"/>
  <c r="AE16" i="29"/>
  <c r="AF16" i="29"/>
  <c r="AG16" i="29"/>
  <c r="AH16" i="29"/>
  <c r="AI16" i="29"/>
  <c r="AJ16" i="29"/>
  <c r="AK16" i="29"/>
  <c r="AL16" i="29"/>
  <c r="AM16" i="29"/>
  <c r="AN16" i="29"/>
  <c r="AO16" i="29"/>
  <c r="AP16" i="29"/>
  <c r="AQ16" i="29"/>
  <c r="AR16" i="29"/>
  <c r="AS16" i="29"/>
  <c r="AT16" i="29"/>
  <c r="AU16" i="29"/>
  <c r="AV16" i="29"/>
  <c r="AW16" i="29"/>
  <c r="AX16" i="29"/>
  <c r="AY16" i="29"/>
  <c r="AZ16" i="29"/>
  <c r="BA16" i="29"/>
  <c r="BB16" i="29"/>
  <c r="BC16" i="29"/>
  <c r="BD16" i="29"/>
  <c r="T15" i="29"/>
  <c r="U15" i="29"/>
  <c r="V15" i="29"/>
  <c r="W15" i="29"/>
  <c r="X15" i="29"/>
  <c r="Y15" i="29"/>
  <c r="Z15" i="29"/>
  <c r="AA15" i="29"/>
  <c r="AB15" i="29"/>
  <c r="AC15" i="29"/>
  <c r="AD15" i="29"/>
  <c r="AE15" i="29"/>
  <c r="AF15" i="29"/>
  <c r="AG15" i="29"/>
  <c r="AH15" i="29"/>
  <c r="AI15" i="29"/>
  <c r="AJ15" i="29"/>
  <c r="AK15" i="29"/>
  <c r="AL15" i="29"/>
  <c r="AM15" i="29"/>
  <c r="AN15" i="29"/>
  <c r="AO15" i="29"/>
  <c r="AP15" i="29"/>
  <c r="AQ15" i="29"/>
  <c r="AR15" i="29"/>
  <c r="AS15" i="29"/>
  <c r="AT15" i="29"/>
  <c r="AU15" i="29"/>
  <c r="AV15" i="29"/>
  <c r="AW15" i="29"/>
  <c r="AX15" i="29"/>
  <c r="AY15" i="29"/>
  <c r="AZ15" i="29"/>
  <c r="BA15" i="29"/>
  <c r="BB15" i="29"/>
  <c r="BC15" i="29"/>
  <c r="BD15" i="29"/>
  <c r="U14" i="29"/>
  <c r="V14" i="29"/>
  <c r="W14" i="29"/>
  <c r="X14" i="29"/>
  <c r="Y14" i="29"/>
  <c r="Z14" i="29"/>
  <c r="AA14" i="29"/>
  <c r="AB14" i="29"/>
  <c r="AC14" i="29"/>
  <c r="AD14" i="29"/>
  <c r="AE14" i="29"/>
  <c r="AF14" i="29"/>
  <c r="AG14" i="29"/>
  <c r="AH14" i="29"/>
  <c r="AI14" i="29"/>
  <c r="AJ14" i="29"/>
  <c r="AK14" i="29"/>
  <c r="AL14" i="29"/>
  <c r="AM14" i="29"/>
  <c r="AN14" i="29"/>
  <c r="AO14" i="29"/>
  <c r="AP14" i="29"/>
  <c r="AQ14" i="29"/>
  <c r="AR14" i="29"/>
  <c r="AS14" i="29"/>
  <c r="AT14" i="29"/>
  <c r="AU14" i="29"/>
  <c r="AV14" i="29"/>
  <c r="AW14" i="29"/>
  <c r="AX14" i="29"/>
  <c r="AY14" i="29"/>
  <c r="AZ14" i="29"/>
  <c r="BA14" i="29"/>
  <c r="BB14" i="29"/>
  <c r="BC14" i="29"/>
  <c r="BD14" i="29"/>
  <c r="V13" i="29"/>
  <c r="W13" i="29"/>
  <c r="X13" i="29"/>
  <c r="Y13" i="29"/>
  <c r="Z13" i="29"/>
  <c r="AA13" i="29"/>
  <c r="AB13" i="29"/>
  <c r="AC13" i="29"/>
  <c r="AD13" i="29"/>
  <c r="AE13" i="29"/>
  <c r="AF13" i="29"/>
  <c r="AG13" i="29"/>
  <c r="AH13" i="29"/>
  <c r="AI13" i="29"/>
  <c r="AJ13" i="29"/>
  <c r="AK13" i="29"/>
  <c r="AL13" i="29"/>
  <c r="AM13" i="29"/>
  <c r="AN13" i="29"/>
  <c r="AO13" i="29"/>
  <c r="AP13" i="29"/>
  <c r="AQ13" i="29"/>
  <c r="AR13" i="29"/>
  <c r="AS13" i="29"/>
  <c r="AT13" i="29"/>
  <c r="AU13" i="29"/>
  <c r="AV13" i="29"/>
  <c r="AW13" i="29"/>
  <c r="AX13" i="29"/>
  <c r="AY13" i="29"/>
  <c r="AZ13" i="29"/>
  <c r="BA13" i="29"/>
  <c r="BB13" i="29"/>
  <c r="BC13" i="29"/>
  <c r="BD13" i="29"/>
  <c r="W12" i="29"/>
  <c r="X12" i="29"/>
  <c r="Y12" i="29"/>
  <c r="Z12" i="29"/>
  <c r="AA12" i="29"/>
  <c r="AB12" i="29"/>
  <c r="AC12" i="29"/>
  <c r="AD12" i="29"/>
  <c r="AE12" i="29"/>
  <c r="AF12" i="29"/>
  <c r="AG12" i="29"/>
  <c r="AH12" i="29"/>
  <c r="AI12" i="29"/>
  <c r="AJ12" i="29"/>
  <c r="AK12" i="29"/>
  <c r="AL12" i="29"/>
  <c r="AM12" i="29"/>
  <c r="AN12" i="29"/>
  <c r="AO12" i="29"/>
  <c r="AP12" i="29"/>
  <c r="AQ12" i="29"/>
  <c r="AR12" i="29"/>
  <c r="AS12" i="29"/>
  <c r="AT12" i="29"/>
  <c r="AU12" i="29"/>
  <c r="AV12" i="29"/>
  <c r="AW12" i="29"/>
  <c r="AX12" i="29"/>
  <c r="AY12" i="29"/>
  <c r="AZ12" i="29"/>
  <c r="BA12" i="29"/>
  <c r="BB12" i="29"/>
  <c r="BC12" i="29"/>
  <c r="BD12" i="29"/>
  <c r="X11" i="29"/>
  <c r="Y11" i="29"/>
  <c r="Z11" i="29"/>
  <c r="AA11" i="29"/>
  <c r="AB11" i="29"/>
  <c r="AC11" i="29"/>
  <c r="AD11" i="29"/>
  <c r="AE11" i="29"/>
  <c r="AF11" i="29"/>
  <c r="AG11" i="29"/>
  <c r="AH11" i="29"/>
  <c r="AI11" i="29"/>
  <c r="AJ11" i="29"/>
  <c r="AK11" i="29"/>
  <c r="AL11" i="29"/>
  <c r="AM11" i="29"/>
  <c r="AN11" i="29"/>
  <c r="AO11" i="29"/>
  <c r="AP11" i="29"/>
  <c r="AQ11" i="29"/>
  <c r="AR11" i="29"/>
  <c r="AS11" i="29"/>
  <c r="AT11" i="29"/>
  <c r="AU11" i="29"/>
  <c r="AV11" i="29"/>
  <c r="AW11" i="29"/>
  <c r="AX11" i="29"/>
  <c r="AY11" i="29"/>
  <c r="AZ11" i="29"/>
  <c r="BA11" i="29"/>
  <c r="BB11" i="29"/>
  <c r="BC11" i="29"/>
  <c r="BD11" i="29"/>
  <c r="AR10" i="29"/>
  <c r="AS10" i="29"/>
  <c r="AT10" i="29"/>
  <c r="AU10" i="29"/>
  <c r="AV10" i="29"/>
  <c r="AW10" i="29"/>
  <c r="AX10" i="29"/>
  <c r="AY10" i="29"/>
  <c r="AZ10" i="29"/>
  <c r="BA10" i="29"/>
  <c r="BB10" i="29"/>
  <c r="BC10" i="29"/>
  <c r="BD10" i="29"/>
  <c r="X9" i="29"/>
  <c r="Y9" i="29"/>
  <c r="Z9" i="29"/>
  <c r="AA9" i="29"/>
  <c r="AB9" i="29"/>
  <c r="AC9" i="29"/>
  <c r="AD9" i="29"/>
  <c r="AE9" i="29"/>
  <c r="AF9" i="29"/>
  <c r="AG9" i="29"/>
  <c r="AH9" i="29"/>
  <c r="AI9" i="29"/>
  <c r="AJ9" i="29"/>
  <c r="AK9" i="29"/>
  <c r="AL9" i="29"/>
  <c r="AM9" i="29"/>
  <c r="AN9" i="29"/>
  <c r="AO9" i="29"/>
  <c r="AP9" i="29"/>
  <c r="AQ9" i="29"/>
  <c r="AR9" i="29"/>
  <c r="AS9" i="29"/>
  <c r="AT9" i="29"/>
  <c r="AU9" i="29"/>
  <c r="AV9" i="29"/>
  <c r="AW9" i="29"/>
  <c r="AX9" i="29"/>
  <c r="AY9" i="29"/>
  <c r="AZ9" i="29"/>
  <c r="BA9" i="29"/>
  <c r="BB9" i="29"/>
  <c r="BC9" i="29"/>
  <c r="BD9" i="29"/>
  <c r="Y8" i="29"/>
  <c r="Z8" i="29"/>
  <c r="AA8" i="29"/>
  <c r="AB8" i="29"/>
  <c r="AC8" i="29"/>
  <c r="AD8" i="29"/>
  <c r="AE8" i="29"/>
  <c r="AF8" i="29"/>
  <c r="AG8" i="29"/>
  <c r="AH8" i="29"/>
  <c r="AI8" i="29"/>
  <c r="AJ8" i="29"/>
  <c r="AK8" i="29"/>
  <c r="AL8" i="29"/>
  <c r="AM8" i="29"/>
  <c r="AN8" i="29"/>
  <c r="AO8" i="29"/>
  <c r="AP8" i="29"/>
  <c r="AQ8" i="29"/>
  <c r="AR8" i="29"/>
  <c r="AS8" i="29"/>
  <c r="AT8" i="29"/>
  <c r="AU8" i="29"/>
  <c r="AV8" i="29"/>
  <c r="AW8" i="29"/>
  <c r="AX8" i="29"/>
  <c r="AY8" i="29"/>
  <c r="AZ8" i="29"/>
  <c r="BA8" i="29"/>
  <c r="BB8" i="29"/>
  <c r="BC8" i="29"/>
  <c r="BD8" i="29"/>
  <c r="J8" i="29"/>
  <c r="Z7" i="29"/>
  <c r="AA7" i="29"/>
  <c r="AB7" i="29"/>
  <c r="AC7" i="29"/>
  <c r="AD7" i="29"/>
  <c r="AE7" i="29"/>
  <c r="AF7" i="29"/>
  <c r="AG7" i="29"/>
  <c r="AH7" i="29"/>
  <c r="AI7" i="29"/>
  <c r="AJ7" i="29"/>
  <c r="AK7" i="29"/>
  <c r="AL7" i="29"/>
  <c r="AM7" i="29"/>
  <c r="AN7" i="29"/>
  <c r="AO7" i="29"/>
  <c r="AP7" i="29"/>
  <c r="AQ7" i="29"/>
  <c r="AR7" i="29"/>
  <c r="AS7" i="29"/>
  <c r="AT7" i="29"/>
  <c r="AU7" i="29"/>
  <c r="AV7" i="29"/>
  <c r="AW7" i="29"/>
  <c r="AX7" i="29"/>
  <c r="AY7" i="29"/>
  <c r="AZ7" i="29"/>
  <c r="BA7" i="29"/>
  <c r="BB7" i="29"/>
  <c r="BC7" i="29"/>
  <c r="BD7" i="29"/>
  <c r="AA6" i="29"/>
  <c r="AB6" i="29"/>
  <c r="AC6" i="29"/>
  <c r="AD6" i="29"/>
  <c r="AE6" i="29"/>
  <c r="AF6" i="29"/>
  <c r="AG6" i="29"/>
  <c r="AH6" i="29"/>
  <c r="AI6" i="29"/>
  <c r="AJ6" i="29"/>
  <c r="AK6" i="29"/>
  <c r="AL6" i="29"/>
  <c r="AM6" i="29"/>
  <c r="AN6" i="29"/>
  <c r="AO6" i="29"/>
  <c r="AP6" i="29"/>
  <c r="AQ6" i="29"/>
  <c r="AR6" i="29"/>
  <c r="AS6" i="29"/>
  <c r="AT6" i="29"/>
  <c r="AU6" i="29"/>
  <c r="AV6" i="29"/>
  <c r="AW6" i="29"/>
  <c r="AX6" i="29"/>
  <c r="AY6" i="29"/>
  <c r="AZ6" i="29"/>
  <c r="BA6" i="29"/>
  <c r="BB6" i="29"/>
  <c r="BC6" i="29"/>
  <c r="BD6" i="29"/>
  <c r="AB5" i="29"/>
  <c r="AC5" i="29"/>
  <c r="AD5" i="29"/>
  <c r="AE5" i="29"/>
  <c r="AF5" i="29"/>
  <c r="AG5" i="29"/>
  <c r="AH5" i="29"/>
  <c r="AI5" i="29"/>
  <c r="AJ5" i="29"/>
  <c r="AK5" i="29"/>
  <c r="AL5" i="29"/>
  <c r="AM5" i="29"/>
  <c r="AN5" i="29"/>
  <c r="AO5" i="29"/>
  <c r="AP5" i="29"/>
  <c r="AQ5" i="29"/>
  <c r="AR5" i="29"/>
  <c r="AS5" i="29"/>
  <c r="AT5" i="29"/>
  <c r="AU5" i="29"/>
  <c r="AV5" i="29"/>
  <c r="AW5" i="29"/>
  <c r="AX5" i="29"/>
  <c r="AY5" i="29"/>
  <c r="AZ5" i="29"/>
  <c r="BA5" i="29"/>
  <c r="BB5" i="29"/>
  <c r="BC5" i="29"/>
  <c r="BD5" i="29"/>
  <c r="T14" i="28"/>
  <c r="T13" i="28"/>
  <c r="T12" i="28"/>
  <c r="T11" i="28"/>
  <c r="T10" i="28"/>
  <c r="T9" i="28"/>
  <c r="T8" i="28"/>
  <c r="T7" i="28"/>
  <c r="T6" i="28"/>
  <c r="BB39" i="22"/>
  <c r="BE39" i="22"/>
  <c r="BD39" i="22"/>
  <c r="BC39" i="22"/>
  <c r="BA39" i="22"/>
  <c r="AB39" i="22"/>
  <c r="AE39" i="22"/>
  <c r="AD39" i="22"/>
  <c r="AC39" i="22"/>
  <c r="AA39" i="22"/>
  <c r="BB38" i="22"/>
  <c r="BE38" i="22"/>
  <c r="BD38" i="22"/>
  <c r="BC38" i="22"/>
  <c r="BA38" i="22"/>
  <c r="AB38" i="22"/>
  <c r="AE38" i="22"/>
  <c r="AD38" i="22"/>
  <c r="AC38" i="22"/>
  <c r="AA38" i="22"/>
  <c r="BB37" i="22"/>
  <c r="BE37" i="22"/>
  <c r="BD37" i="22"/>
  <c r="BC37" i="22"/>
  <c r="BA37" i="22"/>
  <c r="AB37" i="22"/>
  <c r="AE37" i="22"/>
  <c r="AD37" i="22"/>
  <c r="AC37" i="22"/>
  <c r="AA37" i="22"/>
  <c r="BB36" i="22"/>
  <c r="BE36" i="22"/>
  <c r="BD36" i="22"/>
  <c r="BC36" i="22"/>
  <c r="BA36" i="22"/>
  <c r="AB36" i="22"/>
  <c r="AE36" i="22"/>
  <c r="AD36" i="22"/>
  <c r="AC36" i="22"/>
  <c r="AA36" i="22"/>
  <c r="BB35" i="22"/>
  <c r="BE35" i="22"/>
  <c r="BD35" i="22"/>
  <c r="BC35" i="22"/>
  <c r="BA35" i="22"/>
  <c r="AB35" i="22"/>
  <c r="AE35" i="22"/>
  <c r="AD35" i="22"/>
  <c r="AC35" i="22"/>
  <c r="AA35" i="22"/>
  <c r="BB34" i="22"/>
  <c r="BE34" i="22"/>
  <c r="BD34" i="22"/>
  <c r="BC34" i="22"/>
  <c r="BA34" i="22"/>
  <c r="AB34" i="22"/>
  <c r="AE34" i="22"/>
  <c r="AD34" i="22"/>
  <c r="AC34" i="22"/>
  <c r="AA34" i="22"/>
  <c r="BB33" i="22"/>
  <c r="BE33" i="22"/>
  <c r="BD33" i="22"/>
  <c r="BC33" i="22"/>
  <c r="BA33" i="22"/>
  <c r="AB33" i="22"/>
  <c r="AE33" i="22"/>
  <c r="AD33" i="22"/>
  <c r="AC33" i="22"/>
  <c r="AA33" i="22"/>
  <c r="BB32" i="22"/>
  <c r="BE32" i="22"/>
  <c r="BD32" i="22"/>
  <c r="BC32" i="22"/>
  <c r="BA32" i="22"/>
  <c r="AB32" i="22"/>
  <c r="AE32" i="22"/>
  <c r="AD32" i="22"/>
  <c r="AC32" i="22"/>
  <c r="AA32" i="22"/>
  <c r="BB31" i="22"/>
  <c r="BE31" i="22"/>
  <c r="BD31" i="22"/>
  <c r="BC31" i="22"/>
  <c r="BA31" i="22"/>
  <c r="AB31" i="22"/>
  <c r="AE31" i="22"/>
  <c r="AD31" i="22"/>
  <c r="AC31" i="22"/>
  <c r="AA31" i="22"/>
  <c r="BB30" i="22"/>
  <c r="BE30" i="22"/>
  <c r="BD30" i="22"/>
  <c r="BC30" i="22"/>
  <c r="BA30" i="22"/>
  <c r="AB30" i="22"/>
  <c r="AE30" i="22"/>
  <c r="AD30" i="22"/>
  <c r="AC30" i="22"/>
  <c r="AA30" i="22"/>
  <c r="BB29" i="22"/>
  <c r="BE29" i="22"/>
  <c r="BD29" i="22"/>
  <c r="BC29" i="22"/>
  <c r="BA29" i="22"/>
  <c r="AB29" i="22"/>
  <c r="AE29" i="22"/>
  <c r="AD29" i="22"/>
  <c r="AC29" i="22"/>
  <c r="AA29" i="22"/>
  <c r="BB28" i="22"/>
  <c r="BE28" i="22"/>
  <c r="BD28" i="22"/>
  <c r="BC28" i="22"/>
  <c r="BA28" i="22"/>
  <c r="AB28" i="22"/>
  <c r="AE28" i="22"/>
  <c r="AD28" i="22"/>
  <c r="AC28" i="22"/>
  <c r="AA28" i="22"/>
  <c r="BB27" i="22"/>
  <c r="BE27" i="22"/>
  <c r="BD27" i="22"/>
  <c r="BC27" i="22"/>
  <c r="BA27" i="22"/>
  <c r="AB27" i="22"/>
  <c r="AE27" i="22"/>
  <c r="AD27" i="22"/>
  <c r="AC27" i="22"/>
  <c r="AA27" i="22"/>
  <c r="BB26" i="22"/>
  <c r="BE26" i="22"/>
  <c r="BD26" i="22"/>
  <c r="BC26" i="22"/>
  <c r="BA26" i="22"/>
  <c r="AB26" i="22"/>
  <c r="AE26" i="22"/>
  <c r="AD26" i="22"/>
  <c r="AC26" i="22"/>
  <c r="AA26" i="22"/>
  <c r="BB25" i="22"/>
  <c r="BE25" i="22"/>
  <c r="BD25" i="22"/>
  <c r="BC25" i="22"/>
  <c r="BA25" i="22"/>
  <c r="AB25" i="22"/>
  <c r="AE25" i="22"/>
  <c r="AD25" i="22"/>
  <c r="AC25" i="22"/>
  <c r="AA25" i="22"/>
  <c r="BB24" i="22"/>
  <c r="BE24" i="22"/>
  <c r="BD24" i="22"/>
  <c r="BC24" i="22"/>
  <c r="BA24" i="22"/>
  <c r="AB24" i="22"/>
  <c r="AE24" i="22"/>
  <c r="AD24" i="22"/>
  <c r="AC24" i="22"/>
  <c r="AA24" i="22"/>
  <c r="BB23" i="22"/>
  <c r="BE23" i="22"/>
  <c r="BD23" i="22"/>
  <c r="BC23" i="22"/>
  <c r="BA23" i="22"/>
  <c r="AB23" i="22"/>
  <c r="AE23" i="22"/>
  <c r="AD23" i="22"/>
  <c r="AC23" i="22"/>
  <c r="AA23" i="22"/>
  <c r="BB22" i="22"/>
  <c r="BE22" i="22"/>
  <c r="BD22" i="22"/>
  <c r="BC22" i="22"/>
  <c r="BA22" i="22"/>
  <c r="AB22" i="22"/>
  <c r="AE22" i="22"/>
  <c r="AD22" i="22"/>
  <c r="AC22" i="22"/>
  <c r="AA22" i="22"/>
  <c r="BB21" i="22"/>
  <c r="BE21" i="22"/>
  <c r="BD21" i="22"/>
  <c r="BC21" i="22"/>
  <c r="BA21" i="22"/>
  <c r="AB21" i="22"/>
  <c r="AE21" i="22"/>
  <c r="AD21" i="22"/>
  <c r="AC21" i="22"/>
  <c r="AA21" i="22"/>
  <c r="BB20" i="22"/>
  <c r="BE20" i="22"/>
  <c r="BD20" i="22"/>
  <c r="BC20" i="22"/>
  <c r="BA20" i="22"/>
  <c r="AB20" i="22"/>
  <c r="AE20" i="22"/>
  <c r="AD20" i="22"/>
  <c r="AC20" i="22"/>
  <c r="AA20" i="22"/>
  <c r="BB19" i="22"/>
  <c r="BE19" i="22"/>
  <c r="BD19" i="22"/>
  <c r="BC19" i="22"/>
  <c r="BA19" i="22"/>
  <c r="AB19" i="22"/>
  <c r="AE19" i="22"/>
  <c r="AD19" i="22"/>
  <c r="AC19" i="22"/>
  <c r="AA19" i="22"/>
  <c r="BB18" i="22"/>
  <c r="BE18" i="22"/>
  <c r="BD18" i="22"/>
  <c r="BC18" i="22"/>
  <c r="BA18" i="22"/>
  <c r="AB18" i="22"/>
  <c r="AE18" i="22"/>
  <c r="AD18" i="22"/>
  <c r="AC18" i="22"/>
  <c r="AA18" i="22"/>
  <c r="BB17" i="22"/>
  <c r="BE17" i="22"/>
  <c r="BD17" i="22"/>
  <c r="BC17" i="22"/>
  <c r="BA17" i="22"/>
  <c r="AB17" i="22"/>
  <c r="AE17" i="22"/>
  <c r="AD17" i="22"/>
  <c r="AC17" i="22"/>
  <c r="AA17" i="22"/>
  <c r="BB16" i="22"/>
  <c r="BE16" i="22"/>
  <c r="BD16" i="22"/>
  <c r="BC16" i="22"/>
  <c r="BA16" i="22"/>
  <c r="AB16" i="22"/>
  <c r="AE16" i="22"/>
  <c r="AD16" i="22"/>
  <c r="AC16" i="22"/>
  <c r="AA16" i="22"/>
  <c r="BB15" i="22"/>
  <c r="BE15" i="22"/>
  <c r="BD15" i="22"/>
  <c r="BC15" i="22"/>
  <c r="BA15" i="22"/>
  <c r="AB15" i="22"/>
  <c r="AE15" i="22"/>
  <c r="AD15" i="22"/>
  <c r="AC15" i="22"/>
  <c r="AA15" i="22"/>
  <c r="BB14" i="22"/>
  <c r="BE14" i="22"/>
  <c r="BD14" i="22"/>
  <c r="BC14" i="22"/>
  <c r="BA14" i="22"/>
  <c r="AB14" i="22"/>
  <c r="AE14" i="22"/>
  <c r="AD14" i="22"/>
  <c r="AC14" i="22"/>
  <c r="AA14" i="22"/>
  <c r="BB13" i="22"/>
  <c r="BE13" i="22"/>
  <c r="BD13" i="22"/>
  <c r="BC13" i="22"/>
  <c r="BA13" i="22"/>
  <c r="AB13" i="22"/>
  <c r="AE13" i="22"/>
  <c r="AD13" i="22"/>
  <c r="AC13" i="22"/>
  <c r="AA13" i="22"/>
  <c r="BB12" i="22"/>
  <c r="BE12" i="22"/>
  <c r="BD12" i="22"/>
  <c r="BC12" i="22"/>
  <c r="BA12" i="22"/>
  <c r="AB12" i="22"/>
  <c r="AE12" i="22"/>
  <c r="AD12" i="22"/>
  <c r="AC12" i="22"/>
  <c r="AA12" i="22"/>
  <c r="BB11" i="22"/>
  <c r="BE11" i="22"/>
  <c r="BD11" i="22"/>
  <c r="BC11" i="22"/>
  <c r="BA11" i="22"/>
  <c r="AB11" i="22"/>
  <c r="AE11" i="22"/>
  <c r="AD11" i="22"/>
  <c r="AC11" i="22"/>
  <c r="AA11" i="22"/>
  <c r="BB10" i="22"/>
  <c r="BE10" i="22"/>
  <c r="BD10" i="22"/>
  <c r="BC10" i="22"/>
  <c r="BA10" i="22"/>
  <c r="AB10" i="22"/>
  <c r="AE10" i="22"/>
  <c r="AD10" i="22"/>
  <c r="AC10" i="22"/>
  <c r="AA10" i="22"/>
  <c r="AE45" i="20"/>
  <c r="AE51" i="20"/>
  <c r="AE56" i="20"/>
  <c r="AE59" i="20"/>
  <c r="AD45" i="20"/>
  <c r="AD51" i="20"/>
  <c r="AD56" i="20"/>
  <c r="AD59" i="20"/>
  <c r="AC45" i="20"/>
  <c r="AC51" i="20"/>
  <c r="AC56" i="20"/>
  <c r="AC59" i="20"/>
  <c r="AB45" i="20"/>
  <c r="AB51" i="20"/>
  <c r="AB56" i="20"/>
  <c r="AB59" i="20"/>
  <c r="AA45" i="20"/>
  <c r="AA51" i="20"/>
  <c r="AA56" i="20"/>
  <c r="AA59" i="20"/>
  <c r="Z45" i="20"/>
  <c r="Z51" i="20"/>
  <c r="Z56" i="20"/>
  <c r="Z59" i="20"/>
  <c r="Y45" i="20"/>
  <c r="Y51" i="20"/>
  <c r="Y56" i="20"/>
  <c r="Y59" i="20"/>
  <c r="X45" i="20"/>
  <c r="X51" i="20"/>
  <c r="X56" i="20"/>
  <c r="X59" i="20"/>
  <c r="W45" i="20"/>
  <c r="W51" i="20"/>
  <c r="W56" i="20"/>
  <c r="W59" i="20"/>
  <c r="V45" i="20"/>
  <c r="V51" i="20"/>
  <c r="V56" i="20"/>
  <c r="V59" i="20"/>
  <c r="U45" i="20"/>
  <c r="U51" i="20"/>
  <c r="U56" i="20"/>
  <c r="U59" i="20"/>
  <c r="T45" i="20"/>
  <c r="T51" i="20"/>
  <c r="T56" i="20"/>
  <c r="T59" i="20"/>
  <c r="S45" i="20"/>
  <c r="S51" i="20"/>
  <c r="S56" i="20"/>
  <c r="S59" i="20"/>
  <c r="R45" i="20"/>
  <c r="R51" i="20"/>
  <c r="R56" i="20"/>
  <c r="R59" i="20"/>
  <c r="Q45" i="20"/>
  <c r="Q51" i="20"/>
  <c r="Q56" i="20"/>
  <c r="Q59" i="20"/>
  <c r="P45" i="20"/>
  <c r="P51" i="20"/>
  <c r="P56" i="20"/>
  <c r="P59" i="20"/>
  <c r="O45" i="20"/>
  <c r="O51" i="20"/>
  <c r="O56" i="20"/>
  <c r="O59" i="20"/>
  <c r="N45" i="20"/>
  <c r="N51" i="20"/>
  <c r="N56" i="20"/>
  <c r="N59" i="20"/>
  <c r="M45" i="20"/>
  <c r="M51" i="20"/>
  <c r="M56" i="20"/>
  <c r="M59" i="20"/>
  <c r="L45" i="20"/>
  <c r="L51" i="20"/>
  <c r="L56" i="20"/>
  <c r="L59" i="20"/>
  <c r="K45" i="20"/>
  <c r="K51" i="20"/>
  <c r="K56" i="20"/>
  <c r="K59" i="20"/>
  <c r="J45" i="20"/>
  <c r="J51" i="20"/>
  <c r="J56" i="20"/>
  <c r="J59" i="20"/>
  <c r="I45" i="20"/>
  <c r="I51" i="20"/>
  <c r="I56" i="20"/>
  <c r="I59" i="20"/>
  <c r="H45" i="20"/>
  <c r="H51" i="20"/>
  <c r="H56" i="20"/>
  <c r="H59" i="20"/>
  <c r="G45" i="20"/>
  <c r="G51" i="20"/>
  <c r="G56" i="20"/>
  <c r="G59" i="20"/>
  <c r="AE31" i="20"/>
  <c r="AE37" i="20"/>
  <c r="AE42" i="20"/>
  <c r="AE58" i="20"/>
  <c r="AD31" i="20"/>
  <c r="AD37" i="20"/>
  <c r="AD42" i="20"/>
  <c r="AD58" i="20"/>
  <c r="AC31" i="20"/>
  <c r="AC37" i="20"/>
  <c r="AC42" i="20"/>
  <c r="AC58" i="20"/>
  <c r="AB31" i="20"/>
  <c r="AB37" i="20"/>
  <c r="AB42" i="20"/>
  <c r="AB58" i="20"/>
  <c r="AA31" i="20"/>
  <c r="AA37" i="20"/>
  <c r="AA42" i="20"/>
  <c r="AA58" i="20"/>
  <c r="Z31" i="20"/>
  <c r="Z37" i="20"/>
  <c r="Z42" i="20"/>
  <c r="Z58" i="20"/>
  <c r="Y31" i="20"/>
  <c r="Y37" i="20"/>
  <c r="Y42" i="20"/>
  <c r="Y58" i="20"/>
  <c r="X31" i="20"/>
  <c r="X37" i="20"/>
  <c r="X42" i="20"/>
  <c r="X58" i="20"/>
  <c r="W31" i="20"/>
  <c r="W37" i="20"/>
  <c r="W42" i="20"/>
  <c r="W58" i="20"/>
  <c r="V31" i="20"/>
  <c r="V37" i="20"/>
  <c r="V42" i="20"/>
  <c r="V58" i="20"/>
  <c r="U31" i="20"/>
  <c r="U37" i="20"/>
  <c r="U42" i="20"/>
  <c r="U58" i="20"/>
  <c r="T31" i="20"/>
  <c r="T37" i="20"/>
  <c r="T42" i="20"/>
  <c r="T58" i="20"/>
  <c r="S31" i="20"/>
  <c r="S37" i="20"/>
  <c r="S42" i="20"/>
  <c r="S58" i="20"/>
  <c r="R31" i="20"/>
  <c r="R37" i="20"/>
  <c r="R42" i="20"/>
  <c r="R58" i="20"/>
  <c r="Q31" i="20"/>
  <c r="Q37" i="20"/>
  <c r="Q42" i="20"/>
  <c r="Q58" i="20"/>
  <c r="P31" i="20"/>
  <c r="P37" i="20"/>
  <c r="P42" i="20"/>
  <c r="P58" i="20"/>
  <c r="O31" i="20"/>
  <c r="O37" i="20"/>
  <c r="O42" i="20"/>
  <c r="O58" i="20"/>
  <c r="N31" i="20"/>
  <c r="N37" i="20"/>
  <c r="N42" i="20"/>
  <c r="N58" i="20"/>
  <c r="M31" i="20"/>
  <c r="M37" i="20"/>
  <c r="M42" i="20"/>
  <c r="M58" i="20"/>
  <c r="L31" i="20"/>
  <c r="L37" i="20"/>
  <c r="L42" i="20"/>
  <c r="L58" i="20"/>
  <c r="K31" i="20"/>
  <c r="K37" i="20"/>
  <c r="K42" i="20"/>
  <c r="K58" i="20"/>
  <c r="J31" i="20"/>
  <c r="J37" i="20"/>
  <c r="J42" i="20"/>
  <c r="J58" i="20"/>
  <c r="I31" i="20"/>
  <c r="I37" i="20"/>
  <c r="I42" i="20"/>
  <c r="I58" i="20"/>
  <c r="H31" i="20"/>
  <c r="H37" i="20"/>
  <c r="H42" i="20"/>
  <c r="H58" i="20"/>
  <c r="G31" i="20"/>
  <c r="G37" i="20"/>
  <c r="G42" i="20"/>
  <c r="G58" i="20"/>
  <c r="AE49" i="20"/>
  <c r="AE55" i="20"/>
  <c r="AD49" i="20"/>
  <c r="AD55" i="20"/>
  <c r="AC49" i="20"/>
  <c r="AC55" i="20"/>
  <c r="AB49" i="20"/>
  <c r="AB55" i="20"/>
  <c r="AA49" i="20"/>
  <c r="AA55" i="20"/>
  <c r="Z49" i="20"/>
  <c r="Z55" i="20"/>
  <c r="Y49" i="20"/>
  <c r="Y55" i="20"/>
  <c r="X49" i="20"/>
  <c r="X55" i="20"/>
  <c r="W49" i="20"/>
  <c r="W55" i="20"/>
  <c r="V49" i="20"/>
  <c r="V55" i="20"/>
  <c r="U49" i="20"/>
  <c r="U55" i="20"/>
  <c r="T49" i="20"/>
  <c r="T55" i="20"/>
  <c r="S49" i="20"/>
  <c r="S55" i="20"/>
  <c r="R49" i="20"/>
  <c r="R55" i="20"/>
  <c r="Q49" i="20"/>
  <c r="Q55" i="20"/>
  <c r="P49" i="20"/>
  <c r="P55" i="20"/>
  <c r="O49" i="20"/>
  <c r="O55" i="20"/>
  <c r="N49" i="20"/>
  <c r="N55" i="20"/>
  <c r="M49" i="20"/>
  <c r="M55" i="20"/>
  <c r="L49" i="20"/>
  <c r="L55" i="20"/>
  <c r="K49" i="20"/>
  <c r="K55" i="20"/>
  <c r="J49" i="20"/>
  <c r="J55" i="20"/>
  <c r="I49" i="20"/>
  <c r="I55" i="20"/>
  <c r="H49" i="20"/>
  <c r="H55" i="20"/>
  <c r="G49" i="20"/>
  <c r="G55" i="20"/>
  <c r="AE48" i="20"/>
  <c r="AE54" i="20"/>
  <c r="AD48" i="20"/>
  <c r="AD54" i="20"/>
  <c r="AC48" i="20"/>
  <c r="AC54" i="20"/>
  <c r="AB48" i="20"/>
  <c r="AB54" i="20"/>
  <c r="AA48" i="20"/>
  <c r="AA54" i="20"/>
  <c r="Z48" i="20"/>
  <c r="Z54" i="20"/>
  <c r="Y48" i="20"/>
  <c r="Y54" i="20"/>
  <c r="X48" i="20"/>
  <c r="X54" i="20"/>
  <c r="W48" i="20"/>
  <c r="W54" i="20"/>
  <c r="V48" i="20"/>
  <c r="V54" i="20"/>
  <c r="U48" i="20"/>
  <c r="U54" i="20"/>
  <c r="T48" i="20"/>
  <c r="T54" i="20"/>
  <c r="S48" i="20"/>
  <c r="S54" i="20"/>
  <c r="R48" i="20"/>
  <c r="R54" i="20"/>
  <c r="Q48" i="20"/>
  <c r="Q54" i="20"/>
  <c r="P48" i="20"/>
  <c r="P54" i="20"/>
  <c r="O48" i="20"/>
  <c r="O54" i="20"/>
  <c r="N48" i="20"/>
  <c r="N54" i="20"/>
  <c r="M48" i="20"/>
  <c r="M54" i="20"/>
  <c r="L48" i="20"/>
  <c r="L54" i="20"/>
  <c r="K48" i="20"/>
  <c r="K54" i="20"/>
  <c r="J48" i="20"/>
  <c r="J54" i="20"/>
  <c r="I48" i="20"/>
  <c r="I54" i="20"/>
  <c r="H48" i="20"/>
  <c r="H54" i="20"/>
  <c r="G48" i="20"/>
  <c r="G54" i="20"/>
  <c r="AE47" i="20"/>
  <c r="AE53" i="20"/>
  <c r="AD47" i="20"/>
  <c r="AD53" i="20"/>
  <c r="AC47" i="20"/>
  <c r="AC53" i="20"/>
  <c r="AB47" i="20"/>
  <c r="AB53" i="20"/>
  <c r="AA47" i="20"/>
  <c r="AA53" i="20"/>
  <c r="Z47" i="20"/>
  <c r="Z53" i="20"/>
  <c r="Y47" i="20"/>
  <c r="Y53" i="20"/>
  <c r="X47" i="20"/>
  <c r="X53" i="20"/>
  <c r="W47" i="20"/>
  <c r="W53" i="20"/>
  <c r="V47" i="20"/>
  <c r="V53" i="20"/>
  <c r="U47" i="20"/>
  <c r="U53" i="20"/>
  <c r="T47" i="20"/>
  <c r="T53" i="20"/>
  <c r="S47" i="20"/>
  <c r="S53" i="20"/>
  <c r="R47" i="20"/>
  <c r="R53" i="20"/>
  <c r="Q47" i="20"/>
  <c r="Q53" i="20"/>
  <c r="P47" i="20"/>
  <c r="P53" i="20"/>
  <c r="O47" i="20"/>
  <c r="O53" i="20"/>
  <c r="N47" i="20"/>
  <c r="N53" i="20"/>
  <c r="M47" i="20"/>
  <c r="M53" i="20"/>
  <c r="L47" i="20"/>
  <c r="L53" i="20"/>
  <c r="K47" i="20"/>
  <c r="K53" i="20"/>
  <c r="J47" i="20"/>
  <c r="J53" i="20"/>
  <c r="I47" i="20"/>
  <c r="I53" i="20"/>
  <c r="H47" i="20"/>
  <c r="H53" i="20"/>
  <c r="G47" i="20"/>
  <c r="G53" i="20"/>
  <c r="AE46" i="20"/>
  <c r="AE52" i="20"/>
  <c r="AD46" i="20"/>
  <c r="AD52" i="20"/>
  <c r="AC46" i="20"/>
  <c r="AC52" i="20"/>
  <c r="AB46" i="20"/>
  <c r="AB52" i="20"/>
  <c r="AA46" i="20"/>
  <c r="AA52" i="20"/>
  <c r="Z46" i="20"/>
  <c r="Z52" i="20"/>
  <c r="Y46" i="20"/>
  <c r="Y52" i="20"/>
  <c r="X46" i="20"/>
  <c r="X52" i="20"/>
  <c r="W46" i="20"/>
  <c r="W52" i="20"/>
  <c r="V46" i="20"/>
  <c r="V52" i="20"/>
  <c r="U46" i="20"/>
  <c r="U52" i="20"/>
  <c r="T46" i="20"/>
  <c r="T52" i="20"/>
  <c r="S46" i="20"/>
  <c r="S52" i="20"/>
  <c r="R46" i="20"/>
  <c r="R52" i="20"/>
  <c r="Q46" i="20"/>
  <c r="Q52" i="20"/>
  <c r="P46" i="20"/>
  <c r="P52" i="20"/>
  <c r="O46" i="20"/>
  <c r="O52" i="20"/>
  <c r="N46" i="20"/>
  <c r="N52" i="20"/>
  <c r="M46" i="20"/>
  <c r="M52" i="20"/>
  <c r="L46" i="20"/>
  <c r="L52" i="20"/>
  <c r="K46" i="20"/>
  <c r="K52" i="20"/>
  <c r="J46" i="20"/>
  <c r="J52" i="20"/>
  <c r="I46" i="20"/>
  <c r="I52" i="20"/>
  <c r="H46" i="20"/>
  <c r="H52" i="20"/>
  <c r="G46" i="20"/>
  <c r="G52" i="20"/>
  <c r="AE35" i="20"/>
  <c r="AE41" i="20"/>
  <c r="AD35" i="20"/>
  <c r="AD41" i="20"/>
  <c r="AC35" i="20"/>
  <c r="AC41" i="20"/>
  <c r="AB35" i="20"/>
  <c r="AB41" i="20"/>
  <c r="AA35" i="20"/>
  <c r="AA41" i="20"/>
  <c r="Z35" i="20"/>
  <c r="Z41" i="20"/>
  <c r="Y35" i="20"/>
  <c r="Y41" i="20"/>
  <c r="X35" i="20"/>
  <c r="X41" i="20"/>
  <c r="W35" i="20"/>
  <c r="W41" i="20"/>
  <c r="V35" i="20"/>
  <c r="V41" i="20"/>
  <c r="U35" i="20"/>
  <c r="U41" i="20"/>
  <c r="T35" i="20"/>
  <c r="T41" i="20"/>
  <c r="S35" i="20"/>
  <c r="S41" i="20"/>
  <c r="R35" i="20"/>
  <c r="R41" i="20"/>
  <c r="Q35" i="20"/>
  <c r="Q41" i="20"/>
  <c r="P35" i="20"/>
  <c r="P41" i="20"/>
  <c r="O35" i="20"/>
  <c r="O41" i="20"/>
  <c r="N35" i="20"/>
  <c r="N41" i="20"/>
  <c r="M35" i="20"/>
  <c r="M41" i="20"/>
  <c r="L35" i="20"/>
  <c r="L41" i="20"/>
  <c r="K35" i="20"/>
  <c r="K41" i="20"/>
  <c r="J35" i="20"/>
  <c r="J41" i="20"/>
  <c r="I35" i="20"/>
  <c r="I41" i="20"/>
  <c r="H35" i="20"/>
  <c r="H41" i="20"/>
  <c r="G35" i="20"/>
  <c r="G41" i="20"/>
  <c r="AE34" i="20"/>
  <c r="AE40" i="20"/>
  <c r="AD34" i="20"/>
  <c r="AD40" i="20"/>
  <c r="AC34" i="20"/>
  <c r="AC40" i="20"/>
  <c r="AB34" i="20"/>
  <c r="AB40" i="20"/>
  <c r="AA34" i="20"/>
  <c r="AA40" i="20"/>
  <c r="Z34" i="20"/>
  <c r="Z40" i="20"/>
  <c r="Y34" i="20"/>
  <c r="Y40" i="20"/>
  <c r="X34" i="20"/>
  <c r="X40" i="20"/>
  <c r="W34" i="20"/>
  <c r="W40" i="20"/>
  <c r="V34" i="20"/>
  <c r="V40" i="20"/>
  <c r="U34" i="20"/>
  <c r="U40" i="20"/>
  <c r="T34" i="20"/>
  <c r="T40" i="20"/>
  <c r="S34" i="20"/>
  <c r="S40" i="20"/>
  <c r="R34" i="20"/>
  <c r="R40" i="20"/>
  <c r="Q34" i="20"/>
  <c r="Q40" i="20"/>
  <c r="P34" i="20"/>
  <c r="P40" i="20"/>
  <c r="O34" i="20"/>
  <c r="O40" i="20"/>
  <c r="N34" i="20"/>
  <c r="N40" i="20"/>
  <c r="M34" i="20"/>
  <c r="M40" i="20"/>
  <c r="L34" i="20"/>
  <c r="L40" i="20"/>
  <c r="K34" i="20"/>
  <c r="K40" i="20"/>
  <c r="J34" i="20"/>
  <c r="J40" i="20"/>
  <c r="I34" i="20"/>
  <c r="I40" i="20"/>
  <c r="H34" i="20"/>
  <c r="H40" i="20"/>
  <c r="G34" i="20"/>
  <c r="G40" i="20"/>
  <c r="AE33" i="20"/>
  <c r="AE39" i="20"/>
  <c r="AD33" i="20"/>
  <c r="AD39" i="20"/>
  <c r="AC33" i="20"/>
  <c r="AC39" i="20"/>
  <c r="AB33" i="20"/>
  <c r="AB39" i="20"/>
  <c r="AA33" i="20"/>
  <c r="AA39" i="20"/>
  <c r="Z33" i="20"/>
  <c r="Z39" i="20"/>
  <c r="Y33" i="20"/>
  <c r="Y39" i="20"/>
  <c r="X33" i="20"/>
  <c r="X39" i="20"/>
  <c r="W33" i="20"/>
  <c r="W39" i="20"/>
  <c r="V33" i="20"/>
  <c r="V39" i="20"/>
  <c r="U33" i="20"/>
  <c r="U39" i="20"/>
  <c r="T33" i="20"/>
  <c r="T39" i="20"/>
  <c r="S33" i="20"/>
  <c r="S39" i="20"/>
  <c r="R33" i="20"/>
  <c r="R39" i="20"/>
  <c r="Q33" i="20"/>
  <c r="Q39" i="20"/>
  <c r="P33" i="20"/>
  <c r="P39" i="20"/>
  <c r="O33" i="20"/>
  <c r="O39" i="20"/>
  <c r="N33" i="20"/>
  <c r="N39" i="20"/>
  <c r="M33" i="20"/>
  <c r="M39" i="20"/>
  <c r="L33" i="20"/>
  <c r="L39" i="20"/>
  <c r="K33" i="20"/>
  <c r="K39" i="20"/>
  <c r="J33" i="20"/>
  <c r="J39" i="20"/>
  <c r="I33" i="20"/>
  <c r="I39" i="20"/>
  <c r="H33" i="20"/>
  <c r="H39" i="20"/>
  <c r="G33" i="20"/>
  <c r="G39" i="20"/>
  <c r="AE32" i="20"/>
  <c r="AE38" i="20"/>
  <c r="AD32" i="20"/>
  <c r="AD38" i="20"/>
  <c r="AC32" i="20"/>
  <c r="AC38" i="20"/>
  <c r="AB32" i="20"/>
  <c r="AB38" i="20"/>
  <c r="AA32" i="20"/>
  <c r="AA38" i="20"/>
  <c r="Z32" i="20"/>
  <c r="Z38" i="20"/>
  <c r="Y32" i="20"/>
  <c r="Y38" i="20"/>
  <c r="X32" i="20"/>
  <c r="X38" i="20"/>
  <c r="W32" i="20"/>
  <c r="W38" i="20"/>
  <c r="V32" i="20"/>
  <c r="V38" i="20"/>
  <c r="U32" i="20"/>
  <c r="U38" i="20"/>
  <c r="T32" i="20"/>
  <c r="T38" i="20"/>
  <c r="S32" i="20"/>
  <c r="S38" i="20"/>
  <c r="R32" i="20"/>
  <c r="R38" i="20"/>
  <c r="Q32" i="20"/>
  <c r="Q38" i="20"/>
  <c r="P32" i="20"/>
  <c r="P38" i="20"/>
  <c r="O32" i="20"/>
  <c r="O38" i="20"/>
  <c r="N32" i="20"/>
  <c r="N38" i="20"/>
  <c r="M32" i="20"/>
  <c r="M38" i="20"/>
  <c r="L32" i="20"/>
  <c r="L38" i="20"/>
  <c r="K32" i="20"/>
  <c r="K38" i="20"/>
  <c r="J32" i="20"/>
  <c r="J38" i="20"/>
  <c r="I32" i="20"/>
  <c r="I38" i="20"/>
  <c r="H32" i="20"/>
  <c r="H38" i="20"/>
  <c r="G32" i="20"/>
  <c r="G38" i="20"/>
  <c r="F36" i="20"/>
  <c r="E5" i="16"/>
  <c r="F2" i="16"/>
  <c r="G5" i="15"/>
  <c r="K2" i="15"/>
  <c r="X16" i="17"/>
  <c r="X18" i="17"/>
  <c r="R5" i="17"/>
  <c r="I29" i="16"/>
  <c r="J29" i="16"/>
  <c r="K29" i="16"/>
  <c r="H29" i="16"/>
  <c r="U5" i="17"/>
  <c r="S5" i="17"/>
  <c r="R6" i="17"/>
  <c r="S33" i="17"/>
  <c r="S32" i="17"/>
</calcChain>
</file>

<file path=xl/sharedStrings.xml><?xml version="1.0" encoding="utf-8"?>
<sst xmlns="http://schemas.openxmlformats.org/spreadsheetml/2006/main" count="626" uniqueCount="458">
  <si>
    <t>↓</t>
    <phoneticPr fontId="1"/>
  </si>
  <si>
    <t>氏名</t>
    <rPh sb="0" eb="2">
      <t>シメイ</t>
    </rPh>
    <phoneticPr fontId="1"/>
  </si>
  <si>
    <t>役職</t>
    <rPh sb="0" eb="2">
      <t>ヤクショク</t>
    </rPh>
    <phoneticPr fontId="1"/>
  </si>
  <si>
    <t>会社の理念・ミッション</t>
    <rPh sb="0" eb="2">
      <t>カイシャ</t>
    </rPh>
    <rPh sb="3" eb="5">
      <t>リネン</t>
    </rPh>
    <phoneticPr fontId="1"/>
  </si>
  <si>
    <t>現行</t>
    <rPh sb="0" eb="2">
      <t>ゲンコウ</t>
    </rPh>
    <phoneticPr fontId="1"/>
  </si>
  <si>
    <t>改訂</t>
    <rPh sb="0" eb="2">
      <t>カイテイ</t>
    </rPh>
    <phoneticPr fontId="1"/>
  </si>
  <si>
    <t>部門名</t>
    <rPh sb="0" eb="2">
      <t>ブモン</t>
    </rPh>
    <rPh sb="2" eb="3">
      <t>メイ</t>
    </rPh>
    <phoneticPr fontId="1"/>
  </si>
  <si>
    <t>規律性</t>
  </si>
  <si>
    <t>身だしなみや言葉遣いなどのマナーが身に付いている</t>
  </si>
  <si>
    <t>就業規則や会社のルールを理解し、守れている</t>
  </si>
  <si>
    <t>報告・連絡・相談を聞かれなくても率先して実行している</t>
  </si>
  <si>
    <t>協調性</t>
  </si>
  <si>
    <t>自分と異なる意見でも聞く姿勢がある</t>
  </si>
  <si>
    <t>自分の役割や立場を意識して行動している</t>
  </si>
  <si>
    <t>周囲を見回して、必要であれば自主的にサポートしている</t>
  </si>
  <si>
    <t>担当が未定の仕事を進んで対応している</t>
  </si>
  <si>
    <t>自律性</t>
  </si>
  <si>
    <t>指示されなくても、やるべきことをやっている（自主性）</t>
  </si>
  <si>
    <t>自分の業務に常に工夫を考えている（主体性）</t>
  </si>
  <si>
    <t>自分がやるべきことを考えて実行している（自発性）</t>
  </si>
  <si>
    <t>管理適性</t>
    <rPh sb="0" eb="2">
      <t>カンリ</t>
    </rPh>
    <rPh sb="2" eb="4">
      <t>テキセイ</t>
    </rPh>
    <phoneticPr fontId="1"/>
  </si>
  <si>
    <t>安全性や事故・ミス防止を意識して行動している</t>
    <rPh sb="0" eb="3">
      <t>アンゼンセイ</t>
    </rPh>
    <rPh sb="4" eb="6">
      <t>ジコ</t>
    </rPh>
    <rPh sb="9" eb="11">
      <t>ボウシ</t>
    </rPh>
    <rPh sb="12" eb="14">
      <t>イシキ</t>
    </rPh>
    <rPh sb="16" eb="18">
      <t>コウドウ</t>
    </rPh>
    <phoneticPr fontId="1"/>
  </si>
  <si>
    <t>仕事について常に計画を立てて実行している</t>
    <rPh sb="0" eb="2">
      <t>シゴト</t>
    </rPh>
    <rPh sb="6" eb="7">
      <t>ツネ</t>
    </rPh>
    <rPh sb="8" eb="10">
      <t>ケイカク</t>
    </rPh>
    <rPh sb="11" eb="12">
      <t>タ</t>
    </rPh>
    <rPh sb="14" eb="16">
      <t>ジッコウ</t>
    </rPh>
    <phoneticPr fontId="1"/>
  </si>
  <si>
    <t>仕事の納期や期限を意識して遵守している</t>
    <rPh sb="0" eb="2">
      <t>シゴト</t>
    </rPh>
    <rPh sb="3" eb="5">
      <t>ノウキ</t>
    </rPh>
    <rPh sb="6" eb="8">
      <t>キゲン</t>
    </rPh>
    <rPh sb="9" eb="11">
      <t>イシキ</t>
    </rPh>
    <rPh sb="13" eb="15">
      <t>ジュンシュ</t>
    </rPh>
    <phoneticPr fontId="1"/>
  </si>
  <si>
    <t>改善指向</t>
    <rPh sb="0" eb="2">
      <t>カイゼン</t>
    </rPh>
    <rPh sb="2" eb="4">
      <t>シコウ</t>
    </rPh>
    <phoneticPr fontId="1"/>
  </si>
  <si>
    <t>同じ仕事でも、常に改善を意識している</t>
  </si>
  <si>
    <t>より良い仕事のやり方を常に考えている</t>
  </si>
  <si>
    <t>業務改善に協力して、変化に対応できている</t>
  </si>
  <si>
    <t>収益の拡大や費用の削減を行っている</t>
  </si>
  <si>
    <t>思考視座</t>
    <rPh sb="0" eb="2">
      <t>シコウ</t>
    </rPh>
    <rPh sb="2" eb="4">
      <t>シザ</t>
    </rPh>
    <phoneticPr fontId="1"/>
  </si>
  <si>
    <t>常に顧客の立場から考えている</t>
  </si>
  <si>
    <t>過去の延長線でなく、未来から逆算で考えている</t>
  </si>
  <si>
    <t>できない理由でなく、どうすればできるかを発言している</t>
  </si>
  <si>
    <t>常に前向きな姿勢で取り組んでいる</t>
  </si>
  <si>
    <t>成長指向</t>
  </si>
  <si>
    <t>常に業務に必要なことを自主的に学んでいる</t>
    <rPh sb="11" eb="13">
      <t>ジシュ</t>
    </rPh>
    <phoneticPr fontId="1"/>
  </si>
  <si>
    <t>学んだことを活かしている</t>
  </si>
  <si>
    <t>周囲のメンバーを育成している</t>
  </si>
  <si>
    <t>区分</t>
    <rPh sb="0" eb="2">
      <t>クブン</t>
    </rPh>
    <phoneticPr fontId="1"/>
  </si>
  <si>
    <t>一般的行動基準例</t>
    <rPh sb="0" eb="3">
      <t>イッパンテキ</t>
    </rPh>
    <rPh sb="3" eb="5">
      <t>コウドウ</t>
    </rPh>
    <rPh sb="5" eb="7">
      <t>キジュン</t>
    </rPh>
    <rPh sb="7" eb="8">
      <t>レイ</t>
    </rPh>
    <phoneticPr fontId="1"/>
  </si>
  <si>
    <t>行動基準</t>
    <rPh sb="0" eb="2">
      <t>コウドウ</t>
    </rPh>
    <rPh sb="2" eb="4">
      <t>キジュン</t>
    </rPh>
    <phoneticPr fontId="1"/>
  </si>
  <si>
    <t>理念</t>
    <rPh sb="0" eb="2">
      <t>リネン</t>
    </rPh>
    <phoneticPr fontId="1"/>
  </si>
  <si>
    <t>対象階層</t>
    <rPh sb="0" eb="2">
      <t>タイショウ</t>
    </rPh>
    <rPh sb="2" eb="4">
      <t>カイソウ</t>
    </rPh>
    <phoneticPr fontId="1"/>
  </si>
  <si>
    <t>要選択</t>
  </si>
  <si>
    <t>主要業務</t>
    <rPh sb="0" eb="2">
      <t>シュヨウ</t>
    </rPh>
    <rPh sb="2" eb="4">
      <t>ギョウム</t>
    </rPh>
    <phoneticPr fontId="1"/>
  </si>
  <si>
    <t>業務評価指標</t>
    <rPh sb="0" eb="2">
      <t>ギョウム</t>
    </rPh>
    <rPh sb="2" eb="4">
      <t>ヒョウカ</t>
    </rPh>
    <rPh sb="4" eb="6">
      <t>シヒョウ</t>
    </rPh>
    <phoneticPr fontId="1"/>
  </si>
  <si>
    <t>現状値</t>
    <rPh sb="0" eb="2">
      <t>ゲンジョウ</t>
    </rPh>
    <rPh sb="2" eb="3">
      <t>チ</t>
    </rPh>
    <phoneticPr fontId="1"/>
  </si>
  <si>
    <t>目標値</t>
    <rPh sb="0" eb="2">
      <t>モクヒョウ</t>
    </rPh>
    <rPh sb="2" eb="3">
      <t>チ</t>
    </rPh>
    <phoneticPr fontId="1"/>
  </si>
  <si>
    <t>部門ミッション（役割）</t>
    <rPh sb="0" eb="2">
      <t>ブモン</t>
    </rPh>
    <rPh sb="8" eb="10">
      <t>ヤクワリ</t>
    </rPh>
    <phoneticPr fontId="1"/>
  </si>
  <si>
    <t>役割評価指標</t>
    <rPh sb="0" eb="2">
      <t>ヤクワリ</t>
    </rPh>
    <rPh sb="2" eb="4">
      <t>ヒョウカ</t>
    </rPh>
    <rPh sb="4" eb="6">
      <t>シヒョウ</t>
    </rPh>
    <phoneticPr fontId="1"/>
  </si>
  <si>
    <t>会社理念・ミッション</t>
    <rPh sb="0" eb="2">
      <t>カイシャ</t>
    </rPh>
    <rPh sb="2" eb="4">
      <t>リネン</t>
    </rPh>
    <phoneticPr fontId="1"/>
  </si>
  <si>
    <t>人事評価シート</t>
    <rPh sb="0" eb="2">
      <t>ジンジ</t>
    </rPh>
    <rPh sb="2" eb="4">
      <t>ヒョウカ</t>
    </rPh>
    <phoneticPr fontId="1"/>
  </si>
  <si>
    <t>年度</t>
    <rPh sb="0" eb="2">
      <t>ネンド</t>
    </rPh>
    <phoneticPr fontId="1"/>
  </si>
  <si>
    <t>選択</t>
  </si>
  <si>
    <t>期</t>
    <rPh sb="0" eb="1">
      <t>キ</t>
    </rPh>
    <phoneticPr fontId="1"/>
  </si>
  <si>
    <t>ランク基準</t>
    <rPh sb="3" eb="5">
      <t>キジュン</t>
    </rPh>
    <phoneticPr fontId="1"/>
  </si>
  <si>
    <t>所属</t>
    <rPh sb="0" eb="2">
      <t>ショゾク</t>
    </rPh>
    <phoneticPr fontId="1"/>
  </si>
  <si>
    <t>ｳｪｲﾄ</t>
    <phoneticPr fontId="1"/>
  </si>
  <si>
    <t>評価点</t>
    <rPh sb="0" eb="2">
      <t>ヒョウカ</t>
    </rPh>
    <rPh sb="2" eb="3">
      <t>テン</t>
    </rPh>
    <phoneticPr fontId="1"/>
  </si>
  <si>
    <t>総合点</t>
    <rPh sb="0" eb="2">
      <t>ソウゴウ</t>
    </rPh>
    <rPh sb="2" eb="3">
      <t>テン</t>
    </rPh>
    <phoneticPr fontId="1"/>
  </si>
  <si>
    <t>ランク</t>
    <phoneticPr fontId="1"/>
  </si>
  <si>
    <t>S</t>
    <phoneticPr fontId="1"/>
  </si>
  <si>
    <t>～</t>
    <phoneticPr fontId="1"/>
  </si>
  <si>
    <t>業績評価</t>
    <rPh sb="0" eb="2">
      <t>ギョウセキ</t>
    </rPh>
    <rPh sb="2" eb="4">
      <t>ヒョウカ</t>
    </rPh>
    <phoneticPr fontId="1"/>
  </si>
  <si>
    <t>A</t>
    <phoneticPr fontId="1"/>
  </si>
  <si>
    <t>等級</t>
    <rPh sb="0" eb="2">
      <t>トウキュウ</t>
    </rPh>
    <phoneticPr fontId="1"/>
  </si>
  <si>
    <t>態度評価</t>
    <rPh sb="0" eb="2">
      <t>タイド</t>
    </rPh>
    <rPh sb="2" eb="4">
      <t>ヒョウカ</t>
    </rPh>
    <phoneticPr fontId="1"/>
  </si>
  <si>
    <t>B</t>
    <phoneticPr fontId="1"/>
  </si>
  <si>
    <t>C</t>
    <phoneticPr fontId="1"/>
  </si>
  <si>
    <t>業績評価指標</t>
    <rPh sb="0" eb="2">
      <t>ギョウセキ</t>
    </rPh>
    <rPh sb="2" eb="4">
      <t>ヒョウカ</t>
    </rPh>
    <rPh sb="4" eb="6">
      <t>シヒョウ</t>
    </rPh>
    <phoneticPr fontId="1"/>
  </si>
  <si>
    <t>実績値</t>
    <rPh sb="0" eb="3">
      <t>ジッセキチ</t>
    </rPh>
    <phoneticPr fontId="1"/>
  </si>
  <si>
    <t>達成率計算式</t>
    <rPh sb="0" eb="3">
      <t>タッセイリツ</t>
    </rPh>
    <rPh sb="3" eb="6">
      <t>ケイサンシキ</t>
    </rPh>
    <phoneticPr fontId="1"/>
  </si>
  <si>
    <t>達成率</t>
    <rPh sb="0" eb="3">
      <t>タッセイリツ</t>
    </rPh>
    <phoneticPr fontId="1"/>
  </si>
  <si>
    <t>特筆事項</t>
    <rPh sb="0" eb="2">
      <t>トクヒツ</t>
    </rPh>
    <rPh sb="2" eb="4">
      <t>ジコウ</t>
    </rPh>
    <phoneticPr fontId="1"/>
  </si>
  <si>
    <t>総合達成率</t>
    <rPh sb="0" eb="2">
      <t>ソウゴウ</t>
    </rPh>
    <rPh sb="2" eb="5">
      <t>タッセイリツ</t>
    </rPh>
    <phoneticPr fontId="1"/>
  </si>
  <si>
    <t>評価点（10点満点）</t>
    <rPh sb="0" eb="2">
      <t>ヒョウカ</t>
    </rPh>
    <rPh sb="2" eb="3">
      <t>テン</t>
    </rPh>
    <rPh sb="6" eb="7">
      <t>テン</t>
    </rPh>
    <rPh sb="7" eb="9">
      <t>マンテン</t>
    </rPh>
    <phoneticPr fontId="1"/>
  </si>
  <si>
    <t>行動基準
＜理念体現事項＞</t>
    <rPh sb="0" eb="2">
      <t>コウドウ</t>
    </rPh>
    <rPh sb="2" eb="4">
      <t>キジュン</t>
    </rPh>
    <rPh sb="6" eb="8">
      <t>リネン</t>
    </rPh>
    <rPh sb="8" eb="10">
      <t>タイゲン</t>
    </rPh>
    <rPh sb="10" eb="12">
      <t>ジコウ</t>
    </rPh>
    <phoneticPr fontId="1"/>
  </si>
  <si>
    <t>自己評価</t>
    <rPh sb="0" eb="2">
      <t>ジコ</t>
    </rPh>
    <rPh sb="2" eb="4">
      <t>ヒョウカ</t>
    </rPh>
    <phoneticPr fontId="1"/>
  </si>
  <si>
    <t>上司評価</t>
    <rPh sb="0" eb="2">
      <t>ジョウシ</t>
    </rPh>
    <rPh sb="2" eb="4">
      <t>ヒョウカ</t>
    </rPh>
    <phoneticPr fontId="1"/>
  </si>
  <si>
    <t>上司氏名</t>
    <rPh sb="0" eb="2">
      <t>ジョウシ</t>
    </rPh>
    <rPh sb="2" eb="4">
      <t>シメイ</t>
    </rPh>
    <phoneticPr fontId="1"/>
  </si>
  <si>
    <t>自己評価の特筆事項があれば記入</t>
    <rPh sb="0" eb="2">
      <t>ジコ</t>
    </rPh>
    <rPh sb="2" eb="4">
      <t>ヒョウカ</t>
    </rPh>
    <rPh sb="5" eb="7">
      <t>トクヒツ</t>
    </rPh>
    <rPh sb="7" eb="9">
      <t>ジコウ</t>
    </rPh>
    <rPh sb="13" eb="15">
      <t>キニュウ</t>
    </rPh>
    <phoneticPr fontId="1"/>
  </si>
  <si>
    <t>自己評価と異なる場合に理由を記載</t>
    <phoneticPr fontId="1"/>
  </si>
  <si>
    <t>※自己評価、上司評価共に、2,1,0の点数をつける</t>
    <rPh sb="1" eb="3">
      <t>ジコ</t>
    </rPh>
    <rPh sb="3" eb="5">
      <t>ヒョウカ</t>
    </rPh>
    <rPh sb="6" eb="8">
      <t>ジョウシ</t>
    </rPh>
    <rPh sb="8" eb="10">
      <t>ヒョウカ</t>
    </rPh>
    <rPh sb="10" eb="11">
      <t>トモ</t>
    </rPh>
    <rPh sb="19" eb="21">
      <t>テンスウ</t>
    </rPh>
    <phoneticPr fontId="1"/>
  </si>
  <si>
    <t>評価点（平均の10点満点）</t>
    <rPh sb="0" eb="2">
      <t>ヒョウカ</t>
    </rPh>
    <rPh sb="2" eb="3">
      <t>テン</t>
    </rPh>
    <rPh sb="4" eb="6">
      <t>ヘイキン</t>
    </rPh>
    <rPh sb="9" eb="10">
      <t>テン</t>
    </rPh>
    <rPh sb="10" eb="12">
      <t>マンテン</t>
    </rPh>
    <phoneticPr fontId="1"/>
  </si>
  <si>
    <t>納得度</t>
  </si>
  <si>
    <t>重要度</t>
    <phoneticPr fontId="1"/>
  </si>
  <si>
    <t>全くそう思わない</t>
    <phoneticPr fontId="1"/>
  </si>
  <si>
    <t>ややそう思えない</t>
  </si>
  <si>
    <t>どちらとも言えない</t>
  </si>
  <si>
    <t>ややそう思う</t>
  </si>
  <si>
    <t>強くそう思う</t>
  </si>
  <si>
    <t>重要度順位</t>
    <phoneticPr fontId="1"/>
  </si>
  <si>
    <t>例</t>
    <rPh sb="0" eb="1">
      <t>レイ</t>
    </rPh>
    <phoneticPr fontId="1"/>
  </si>
  <si>
    <t>仕事の質問</t>
    <phoneticPr fontId="1"/>
  </si>
  <si>
    <t>担当している仕事については、自由に任されている</t>
  </si>
  <si>
    <t>11から15までの
５つの質問について
あなたが重要と思う順序を
１～５で記述ください
最重要１、次は２
最も重要でないものは５</t>
    <phoneticPr fontId="1"/>
  </si>
  <si>
    <t>希望する仕事を担当させてもらえる</t>
  </si>
  <si>
    <t>職場のメンバーは、日々仕事の改善を考えている</t>
  </si>
  <si>
    <t>良くなることを提案する機会がある</t>
  </si>
  <si>
    <t>提案すると受け入れて採用してくれる</t>
  </si>
  <si>
    <t>職場の質問</t>
    <phoneticPr fontId="1"/>
  </si>
  <si>
    <t>職場では、なんでも気軽に相談できる</t>
  </si>
  <si>
    <t>21から25までの
５つの質問について
あなたが重要と思う順序を
１～５で記述ください
最重要１、次は２
最も重要でないものは５</t>
    <phoneticPr fontId="1"/>
  </si>
  <si>
    <t>ミスや失敗に寛大であり、常に挽回の機会がある</t>
  </si>
  <si>
    <t>ミスや失敗のとき、何度も長時間指導されることはない</t>
  </si>
  <si>
    <t>自分が何で評価されるかが明確になっている</t>
  </si>
  <si>
    <t>上司の指示が、コロコロと変わることはない</t>
  </si>
  <si>
    <t>①ミッション展開シート</t>
    <rPh sb="6" eb="8">
      <t>テンカイ</t>
    </rPh>
    <phoneticPr fontId="1"/>
  </si>
  <si>
    <t>会社名</t>
    <rPh sb="0" eb="3">
      <t>カイシャメイ</t>
    </rPh>
    <phoneticPr fontId="1"/>
  </si>
  <si>
    <t>現状値</t>
    <rPh sb="0" eb="2">
      <t>ゲンジョウ</t>
    </rPh>
    <rPh sb="2" eb="3">
      <t>チ</t>
    </rPh>
    <phoneticPr fontId="1"/>
  </si>
  <si>
    <t>目標値</t>
    <rPh sb="0" eb="3">
      <t>モクヒョウチ</t>
    </rPh>
    <phoneticPr fontId="1"/>
  </si>
  <si>
    <t>NO</t>
    <phoneticPr fontId="1"/>
  </si>
  <si>
    <t>対象</t>
    <rPh sb="0" eb="2">
      <t>タイショウ</t>
    </rPh>
    <phoneticPr fontId="1"/>
  </si>
  <si>
    <t>役割内容（～～すること）</t>
    <rPh sb="0" eb="2">
      <t>ヤクワリ</t>
    </rPh>
    <rPh sb="2" eb="4">
      <t>ナイヨウ</t>
    </rPh>
    <phoneticPr fontId="1"/>
  </si>
  <si>
    <t>対象（～を）</t>
    <rPh sb="0" eb="2">
      <t>タイショウ</t>
    </rPh>
    <phoneticPr fontId="1"/>
  </si>
  <si>
    <t>②部門機能設計シート</t>
    <rPh sb="1" eb="3">
      <t>ブモン</t>
    </rPh>
    <rPh sb="3" eb="5">
      <t>キノウ</t>
    </rPh>
    <rPh sb="5" eb="7">
      <t>セッケイ</t>
    </rPh>
    <phoneticPr fontId="1"/>
  </si>
  <si>
    <t>役割内容</t>
    <rPh sb="0" eb="2">
      <t>ヤクワリ</t>
    </rPh>
    <rPh sb="2" eb="4">
      <t>ナイヨウ</t>
    </rPh>
    <phoneticPr fontId="1"/>
  </si>
  <si>
    <t>ミッション（役割）</t>
    <rPh sb="6" eb="8">
      <t>ヤクワリ</t>
    </rPh>
    <phoneticPr fontId="1"/>
  </si>
  <si>
    <t>③行動基準設計シート</t>
    <rPh sb="1" eb="3">
      <t>コウドウ</t>
    </rPh>
    <rPh sb="3" eb="5">
      <t>キジュン</t>
    </rPh>
    <rPh sb="5" eb="7">
      <t>セッケイ</t>
    </rPh>
    <phoneticPr fontId="1"/>
  </si>
  <si>
    <t>会社名</t>
    <rPh sb="0" eb="3">
      <t>カイシャメイ</t>
    </rPh>
    <phoneticPr fontId="1"/>
  </si>
  <si>
    <t>38 仕事と職場の実態調査シート</t>
    <phoneticPr fontId="1"/>
  </si>
  <si>
    <t>『仕事と職場の実態調査シート』入力シート</t>
    <rPh sb="15" eb="17">
      <t>ニュウリョク</t>
    </rPh>
    <phoneticPr fontId="1"/>
  </si>
  <si>
    <t>施設名</t>
    <rPh sb="0" eb="2">
      <t>シセツ</t>
    </rPh>
    <rPh sb="2" eb="3">
      <t>メイ</t>
    </rPh>
    <phoneticPr fontId="1"/>
  </si>
  <si>
    <t>通し番号</t>
    <rPh sb="0" eb="1">
      <t>トオ</t>
    </rPh>
    <rPh sb="2" eb="4">
      <t>バンゴウ</t>
    </rPh>
    <phoneticPr fontId="1"/>
  </si>
  <si>
    <t>納得度</t>
    <rPh sb="0" eb="2">
      <t>ナットク</t>
    </rPh>
    <rPh sb="2" eb="3">
      <t>ド</t>
    </rPh>
    <phoneticPr fontId="1"/>
  </si>
  <si>
    <t>担当している仕事については、自由に任されている</t>
    <phoneticPr fontId="1"/>
  </si>
  <si>
    <t>希望する仕事を担当させてもらえる</t>
    <phoneticPr fontId="1"/>
  </si>
  <si>
    <t>職場のメンバーは、日々仕事の改善を考えている</t>
    <phoneticPr fontId="1"/>
  </si>
  <si>
    <t>良くなることを提案する機会がある</t>
    <phoneticPr fontId="1"/>
  </si>
  <si>
    <t>提案すると受け入れて採用してくれる</t>
    <phoneticPr fontId="1"/>
  </si>
  <si>
    <t>職場では、なんでも気軽に相談できる</t>
    <phoneticPr fontId="1"/>
  </si>
  <si>
    <t>ミスや失敗に寛大であり、常に挽回の機会がある</t>
    <phoneticPr fontId="1"/>
  </si>
  <si>
    <t>ミスや失敗のとき、何度も長時間指導されることはない</t>
    <phoneticPr fontId="1"/>
  </si>
  <si>
    <t>自分が何で評価されるかが明確になっている</t>
    <phoneticPr fontId="1"/>
  </si>
  <si>
    <t>上司の指示が、コロコロと変わることはない</t>
    <phoneticPr fontId="1"/>
  </si>
  <si>
    <t>重要度</t>
    <rPh sb="0" eb="3">
      <t>ジュウヨウド</t>
    </rPh>
    <phoneticPr fontId="1"/>
  </si>
  <si>
    <t>仕事（権限移譲度）</t>
    <rPh sb="0" eb="2">
      <t>シゴト</t>
    </rPh>
    <rPh sb="3" eb="5">
      <t>ケンゲン</t>
    </rPh>
    <rPh sb="5" eb="7">
      <t>イジョウ</t>
    </rPh>
    <rPh sb="7" eb="8">
      <t>ド</t>
    </rPh>
    <phoneticPr fontId="1"/>
  </si>
  <si>
    <t>職場（心理的安全性）</t>
    <rPh sb="0" eb="2">
      <t>ショクバ</t>
    </rPh>
    <rPh sb="3" eb="6">
      <t>シンリテキ</t>
    </rPh>
    <rPh sb="6" eb="8">
      <t>アンゼン</t>
    </rPh>
    <rPh sb="8" eb="9">
      <t>セイ</t>
    </rPh>
    <phoneticPr fontId="1"/>
  </si>
  <si>
    <t>仕事（権限移譲度）</t>
    <phoneticPr fontId="1"/>
  </si>
  <si>
    <t>職場（心理的安全性）</t>
    <phoneticPr fontId="1"/>
  </si>
  <si>
    <t>風土調査アンケート</t>
    <rPh sb="0" eb="2">
      <t>フウド</t>
    </rPh>
    <rPh sb="2" eb="4">
      <t>チョウサ</t>
    </rPh>
    <phoneticPr fontId="21"/>
  </si>
  <si>
    <t>個人別評価欄</t>
    <rPh sb="0" eb="2">
      <t>コジン</t>
    </rPh>
    <rPh sb="2" eb="3">
      <t>ベツ</t>
    </rPh>
    <rPh sb="3" eb="5">
      <t>ヒョウカ</t>
    </rPh>
    <rPh sb="5" eb="6">
      <t>ラン</t>
    </rPh>
    <phoneticPr fontId="21"/>
  </si>
  <si>
    <t>満足度</t>
    <rPh sb="0" eb="3">
      <t>マンゾクド</t>
    </rPh>
    <phoneticPr fontId="1"/>
  </si>
  <si>
    <t>満足度</t>
    <rPh sb="0" eb="3">
      <t>マンゾクド</t>
    </rPh>
    <phoneticPr fontId="21"/>
  </si>
  <si>
    <t>重要度</t>
    <rPh sb="0" eb="3">
      <t>ジュウヨウド</t>
    </rPh>
    <phoneticPr fontId="21"/>
  </si>
  <si>
    <t>部署</t>
    <rPh sb="0" eb="2">
      <t>ブショ</t>
    </rPh>
    <phoneticPr fontId="21"/>
  </si>
  <si>
    <t>：</t>
    <phoneticPr fontId="21"/>
  </si>
  <si>
    <t>極めて満足（高い）</t>
    <rPh sb="0" eb="1">
      <t>キワ</t>
    </rPh>
    <rPh sb="3" eb="5">
      <t>マンゾク</t>
    </rPh>
    <rPh sb="6" eb="7">
      <t>タカ</t>
    </rPh>
    <phoneticPr fontId="21"/>
  </si>
  <si>
    <t>満足</t>
    <rPh sb="0" eb="2">
      <t>マンゾク</t>
    </rPh>
    <phoneticPr fontId="21"/>
  </si>
  <si>
    <t>やや満足</t>
    <rPh sb="2" eb="4">
      <t>マンゾク</t>
    </rPh>
    <phoneticPr fontId="21"/>
  </si>
  <si>
    <t>中間</t>
    <rPh sb="0" eb="2">
      <t>チュウカン</t>
    </rPh>
    <phoneticPr fontId="21"/>
  </si>
  <si>
    <t>やや不満</t>
    <rPh sb="2" eb="4">
      <t>フマン</t>
    </rPh>
    <phoneticPr fontId="21"/>
  </si>
  <si>
    <t>不満</t>
    <rPh sb="0" eb="2">
      <t>フマン</t>
    </rPh>
    <phoneticPr fontId="21"/>
  </si>
  <si>
    <t>極めて不満（低い）</t>
    <rPh sb="0" eb="1">
      <t>キワ</t>
    </rPh>
    <rPh sb="3" eb="5">
      <t>フマン</t>
    </rPh>
    <rPh sb="6" eb="7">
      <t>ヒク</t>
    </rPh>
    <phoneticPr fontId="21"/>
  </si>
  <si>
    <t>極めて重要</t>
    <rPh sb="0" eb="1">
      <t>キワ</t>
    </rPh>
    <rPh sb="3" eb="5">
      <t>ジュウヨウ</t>
    </rPh>
    <phoneticPr fontId="21"/>
  </si>
  <si>
    <t>重要</t>
    <rPh sb="0" eb="2">
      <t>ジュウヨウ</t>
    </rPh>
    <phoneticPr fontId="21"/>
  </si>
  <si>
    <t>やや重要</t>
    <rPh sb="2" eb="4">
      <t>ジュウヨウ</t>
    </rPh>
    <phoneticPr fontId="21"/>
  </si>
  <si>
    <t>やや重要でない</t>
    <rPh sb="2" eb="4">
      <t>ジュウヨウ</t>
    </rPh>
    <phoneticPr fontId="21"/>
  </si>
  <si>
    <t>重要でない</t>
    <rPh sb="0" eb="2">
      <t>ジュウヨウ</t>
    </rPh>
    <phoneticPr fontId="21"/>
  </si>
  <si>
    <t>全く不要</t>
    <rPh sb="0" eb="1">
      <t>マッタ</t>
    </rPh>
    <rPh sb="2" eb="4">
      <t>フヨウ</t>
    </rPh>
    <phoneticPr fontId="21"/>
  </si>
  <si>
    <t>職位</t>
    <rPh sb="0" eb="2">
      <t>ショクイ</t>
    </rPh>
    <phoneticPr fontId="21"/>
  </si>
  <si>
    <t>組織将来像</t>
    <rPh sb="0" eb="2">
      <t>ソシキ</t>
    </rPh>
    <rPh sb="2" eb="5">
      <t>ショウライゾウ</t>
    </rPh>
    <phoneticPr fontId="21"/>
  </si>
  <si>
    <t>会社の理念や行動規範などへの共感は</t>
    <rPh sb="0" eb="2">
      <t>カイシャ</t>
    </rPh>
    <rPh sb="3" eb="5">
      <t>リネン</t>
    </rPh>
    <rPh sb="6" eb="8">
      <t>コウドウ</t>
    </rPh>
    <rPh sb="8" eb="10">
      <t>キハン</t>
    </rPh>
    <rPh sb="14" eb="16">
      <t>キョウカン</t>
    </rPh>
    <phoneticPr fontId="21"/>
  </si>
  <si>
    <t>会社の理念や行動規範などの浸透度・実践度は</t>
    <rPh sb="0" eb="2">
      <t>カイシャ</t>
    </rPh>
    <rPh sb="3" eb="5">
      <t>リネン</t>
    </rPh>
    <rPh sb="6" eb="8">
      <t>コウドウ</t>
    </rPh>
    <rPh sb="8" eb="10">
      <t>キハン</t>
    </rPh>
    <rPh sb="13" eb="16">
      <t>シントウド</t>
    </rPh>
    <rPh sb="17" eb="19">
      <t>ジッセン</t>
    </rPh>
    <rPh sb="19" eb="20">
      <t>ド</t>
    </rPh>
    <phoneticPr fontId="21"/>
  </si>
  <si>
    <t>部門が目指す姿や方針の明確さは</t>
    <rPh sb="3" eb="5">
      <t>メザ</t>
    </rPh>
    <rPh sb="6" eb="7">
      <t>スガタ</t>
    </rPh>
    <rPh sb="8" eb="10">
      <t>ホウシン</t>
    </rPh>
    <rPh sb="11" eb="13">
      <t>メイカク</t>
    </rPh>
    <phoneticPr fontId="21"/>
  </si>
  <si>
    <t>部門が目指す姿や方針の納得度は</t>
    <rPh sb="3" eb="5">
      <t>メザ</t>
    </rPh>
    <rPh sb="6" eb="7">
      <t>スガタ</t>
    </rPh>
    <rPh sb="8" eb="10">
      <t>ホウシン</t>
    </rPh>
    <rPh sb="11" eb="13">
      <t>ナットク</t>
    </rPh>
    <rPh sb="13" eb="14">
      <t>ド</t>
    </rPh>
    <phoneticPr fontId="21"/>
  </si>
  <si>
    <t>組織統制</t>
    <rPh sb="0" eb="2">
      <t>ソシキ</t>
    </rPh>
    <rPh sb="2" eb="4">
      <t>トウセイ</t>
    </rPh>
    <phoneticPr fontId="21"/>
  </si>
  <si>
    <t>部門TOPと現場との距離感（幹部による現場理解）は</t>
    <rPh sb="6" eb="8">
      <t>ゲンバ</t>
    </rPh>
    <rPh sb="10" eb="13">
      <t>キョリカン</t>
    </rPh>
    <rPh sb="14" eb="16">
      <t>カンブ</t>
    </rPh>
    <rPh sb="19" eb="21">
      <t>ゲンバ</t>
    </rPh>
    <rPh sb="21" eb="23">
      <t>リカイ</t>
    </rPh>
    <phoneticPr fontId="21"/>
  </si>
  <si>
    <t>階層ごとの方針の明確さ・具体性は</t>
    <rPh sb="0" eb="2">
      <t>カイソウ</t>
    </rPh>
    <rPh sb="5" eb="7">
      <t>ホウシン</t>
    </rPh>
    <rPh sb="8" eb="10">
      <t>メイカク</t>
    </rPh>
    <rPh sb="12" eb="15">
      <t>グタイセイ</t>
    </rPh>
    <phoneticPr fontId="21"/>
  </si>
  <si>
    <t>方針の組織下位階層への伝え方は</t>
    <rPh sb="0" eb="2">
      <t>ホウシン</t>
    </rPh>
    <rPh sb="3" eb="5">
      <t>ソシキ</t>
    </rPh>
    <rPh sb="5" eb="7">
      <t>カイ</t>
    </rPh>
    <rPh sb="7" eb="9">
      <t>カイソウ</t>
    </rPh>
    <rPh sb="11" eb="12">
      <t>ツタ</t>
    </rPh>
    <rPh sb="13" eb="14">
      <t>カタ</t>
    </rPh>
    <phoneticPr fontId="21"/>
  </si>
  <si>
    <t>部門の方針と部署の方針の整合性は</t>
    <rPh sb="3" eb="5">
      <t>ホウシン</t>
    </rPh>
    <rPh sb="9" eb="11">
      <t>ホウシン</t>
    </rPh>
    <rPh sb="12" eb="15">
      <t>セイゴウセイ</t>
    </rPh>
    <phoneticPr fontId="21"/>
  </si>
  <si>
    <t>部門の方針に対する納得度は</t>
    <rPh sb="3" eb="5">
      <t>ホウシン</t>
    </rPh>
    <rPh sb="6" eb="7">
      <t>タイ</t>
    </rPh>
    <rPh sb="9" eb="11">
      <t>ナットク</t>
    </rPh>
    <rPh sb="11" eb="12">
      <t>ド</t>
    </rPh>
    <phoneticPr fontId="21"/>
  </si>
  <si>
    <t>部門方針と日常業務上の意思決定の一貫性は</t>
    <rPh sb="2" eb="4">
      <t>ホウシン</t>
    </rPh>
    <rPh sb="5" eb="7">
      <t>ニチジョウ</t>
    </rPh>
    <rPh sb="7" eb="10">
      <t>ギョウムジョウ</t>
    </rPh>
    <rPh sb="11" eb="13">
      <t>イシ</t>
    </rPh>
    <rPh sb="13" eb="15">
      <t>ケッテイ</t>
    </rPh>
    <rPh sb="16" eb="19">
      <t>イッカンセイ</t>
    </rPh>
    <phoneticPr fontId="21"/>
  </si>
  <si>
    <t>部門間協調</t>
    <rPh sb="0" eb="2">
      <t>ブモン</t>
    </rPh>
    <rPh sb="2" eb="3">
      <t>カン</t>
    </rPh>
    <rPh sb="3" eb="5">
      <t>キョウチョウ</t>
    </rPh>
    <phoneticPr fontId="21"/>
  </si>
  <si>
    <t>部門横断での様々な取り組みの状況は</t>
    <rPh sb="0" eb="2">
      <t>ブモン</t>
    </rPh>
    <rPh sb="2" eb="4">
      <t>オウダン</t>
    </rPh>
    <rPh sb="6" eb="8">
      <t>サマザマ</t>
    </rPh>
    <rPh sb="9" eb="10">
      <t>ト</t>
    </rPh>
    <rPh sb="11" eb="12">
      <t>ク</t>
    </rPh>
    <rPh sb="14" eb="16">
      <t>ジョウキョウ</t>
    </rPh>
    <phoneticPr fontId="21"/>
  </si>
  <si>
    <t>部門間の協力、支援のあり方は</t>
    <rPh sb="0" eb="2">
      <t>ブモン</t>
    </rPh>
    <rPh sb="2" eb="3">
      <t>カン</t>
    </rPh>
    <rPh sb="4" eb="6">
      <t>キョウリョク</t>
    </rPh>
    <rPh sb="7" eb="9">
      <t>シエン</t>
    </rPh>
    <rPh sb="12" eb="13">
      <t>カタ</t>
    </rPh>
    <phoneticPr fontId="21"/>
  </si>
  <si>
    <t>職務の責任に関する部門全体の雰囲気は</t>
    <rPh sb="0" eb="2">
      <t>ショクム</t>
    </rPh>
    <rPh sb="3" eb="5">
      <t>セキニン</t>
    </rPh>
    <rPh sb="6" eb="7">
      <t>カン</t>
    </rPh>
    <rPh sb="11" eb="13">
      <t>ゼンタイ</t>
    </rPh>
    <rPh sb="14" eb="17">
      <t>フンイキ</t>
    </rPh>
    <phoneticPr fontId="21"/>
  </si>
  <si>
    <t>職場環境</t>
    <rPh sb="0" eb="2">
      <t>ショクバ</t>
    </rPh>
    <rPh sb="2" eb="4">
      <t>カンキョウ</t>
    </rPh>
    <phoneticPr fontId="21"/>
  </si>
  <si>
    <t>部署別の人員配置の適切さ（要員の充足度）は</t>
    <rPh sb="2" eb="3">
      <t>ベツ</t>
    </rPh>
    <rPh sb="4" eb="6">
      <t>ジンイン</t>
    </rPh>
    <rPh sb="6" eb="8">
      <t>ハイチ</t>
    </rPh>
    <rPh sb="9" eb="11">
      <t>テキセツ</t>
    </rPh>
    <rPh sb="13" eb="15">
      <t>ヨウイン</t>
    </rPh>
    <rPh sb="16" eb="18">
      <t>ジュウソク</t>
    </rPh>
    <rPh sb="18" eb="19">
      <t>ド</t>
    </rPh>
    <phoneticPr fontId="21"/>
  </si>
  <si>
    <t>（職場＝部署）</t>
    <rPh sb="1" eb="3">
      <t>ショクバ</t>
    </rPh>
    <phoneticPr fontId="21"/>
  </si>
  <si>
    <t>担当者ごとの業務配分（業務量のバランス）は</t>
    <rPh sb="0" eb="3">
      <t>タントウシャ</t>
    </rPh>
    <rPh sb="6" eb="8">
      <t>ギョウム</t>
    </rPh>
    <rPh sb="8" eb="10">
      <t>ハイブン</t>
    </rPh>
    <rPh sb="11" eb="14">
      <t>ギョウムリョウ</t>
    </rPh>
    <phoneticPr fontId="21"/>
  </si>
  <si>
    <t>勤務時間、勤務シフトは適切さは</t>
    <rPh sb="0" eb="2">
      <t>キンム</t>
    </rPh>
    <rPh sb="2" eb="4">
      <t>ジカン</t>
    </rPh>
    <rPh sb="5" eb="7">
      <t>キンム</t>
    </rPh>
    <rPh sb="11" eb="13">
      <t>テキセツ</t>
    </rPh>
    <phoneticPr fontId="21"/>
  </si>
  <si>
    <t>上司・同僚の自分への理解度や相談のしやすさは</t>
    <rPh sb="0" eb="2">
      <t>ジョウシ</t>
    </rPh>
    <rPh sb="3" eb="5">
      <t>ドウリョウ</t>
    </rPh>
    <rPh sb="6" eb="8">
      <t>ジブン</t>
    </rPh>
    <rPh sb="10" eb="13">
      <t>リカイド</t>
    </rPh>
    <rPh sb="14" eb="16">
      <t>ソウダン</t>
    </rPh>
    <phoneticPr fontId="21"/>
  </si>
  <si>
    <t>部署における職場運営に関する発言機会は</t>
    <rPh sb="6" eb="8">
      <t>ショクバ</t>
    </rPh>
    <rPh sb="8" eb="10">
      <t>ウンエイ</t>
    </rPh>
    <rPh sb="11" eb="12">
      <t>カン</t>
    </rPh>
    <rPh sb="14" eb="16">
      <t>ハツゲン</t>
    </rPh>
    <rPh sb="16" eb="18">
      <t>キカイ</t>
    </rPh>
    <phoneticPr fontId="21"/>
  </si>
  <si>
    <t>部署メンバーにおける業績向上への努力度は</t>
    <rPh sb="10" eb="12">
      <t>ギョウセキ</t>
    </rPh>
    <rPh sb="12" eb="14">
      <t>コウジョウ</t>
    </rPh>
    <rPh sb="16" eb="18">
      <t>ドリョク</t>
    </rPh>
    <rPh sb="18" eb="19">
      <t>ド</t>
    </rPh>
    <phoneticPr fontId="21"/>
  </si>
  <si>
    <t>部署メンバー間の業務上の協力度は</t>
    <rPh sb="6" eb="7">
      <t>カン</t>
    </rPh>
    <rPh sb="8" eb="11">
      <t>ギョウムジョウ</t>
    </rPh>
    <rPh sb="12" eb="14">
      <t>キョウリョク</t>
    </rPh>
    <rPh sb="14" eb="15">
      <t>ド</t>
    </rPh>
    <phoneticPr fontId="21"/>
  </si>
  <si>
    <t>担当職務</t>
    <rPh sb="0" eb="2">
      <t>タントウ</t>
    </rPh>
    <rPh sb="2" eb="4">
      <t>ショクム</t>
    </rPh>
    <phoneticPr fontId="21"/>
  </si>
  <si>
    <t>現在の仕事におけるやりがいや達成感は</t>
    <rPh sb="0" eb="2">
      <t>ゲンザイ</t>
    </rPh>
    <rPh sb="3" eb="5">
      <t>シゴト</t>
    </rPh>
    <rPh sb="14" eb="17">
      <t>タッセイカン</t>
    </rPh>
    <phoneticPr fontId="21"/>
  </si>
  <si>
    <t>自分の担当業務や責任範囲の明確度は</t>
    <rPh sb="0" eb="2">
      <t>ジブン</t>
    </rPh>
    <rPh sb="3" eb="5">
      <t>タントウ</t>
    </rPh>
    <rPh sb="5" eb="7">
      <t>ギョウム</t>
    </rPh>
    <rPh sb="8" eb="10">
      <t>セキニン</t>
    </rPh>
    <rPh sb="10" eb="12">
      <t>ハンイ</t>
    </rPh>
    <rPh sb="13" eb="15">
      <t>メイカク</t>
    </rPh>
    <rPh sb="15" eb="16">
      <t>ド</t>
    </rPh>
    <phoneticPr fontId="21"/>
  </si>
  <si>
    <t>能力向上のための制度や場の確保は</t>
    <rPh sb="0" eb="2">
      <t>ノウリョク</t>
    </rPh>
    <rPh sb="2" eb="4">
      <t>コウジョウ</t>
    </rPh>
    <rPh sb="8" eb="10">
      <t>セイド</t>
    </rPh>
    <rPh sb="11" eb="12">
      <t>バ</t>
    </rPh>
    <rPh sb="13" eb="15">
      <t>カクホ</t>
    </rPh>
    <phoneticPr fontId="21"/>
  </si>
  <si>
    <t>人事評価</t>
    <rPh sb="0" eb="2">
      <t>ジンジ</t>
    </rPh>
    <rPh sb="2" eb="4">
      <t>ヒョウカ</t>
    </rPh>
    <phoneticPr fontId="21"/>
  </si>
  <si>
    <t>人事評価の適正さは</t>
    <rPh sb="0" eb="2">
      <t>ジンジ</t>
    </rPh>
    <rPh sb="2" eb="4">
      <t>ヒョウカ</t>
    </rPh>
    <rPh sb="5" eb="7">
      <t>テキセイ</t>
    </rPh>
    <phoneticPr fontId="21"/>
  </si>
  <si>
    <t>自分の人事評価結果への説明の納得度は</t>
    <rPh sb="0" eb="2">
      <t>ジブン</t>
    </rPh>
    <rPh sb="3" eb="5">
      <t>ジンジ</t>
    </rPh>
    <rPh sb="5" eb="7">
      <t>ヒョウカ</t>
    </rPh>
    <rPh sb="7" eb="9">
      <t>ケッカ</t>
    </rPh>
    <rPh sb="11" eb="13">
      <t>セツメイ</t>
    </rPh>
    <rPh sb="14" eb="16">
      <t>ナットク</t>
    </rPh>
    <rPh sb="16" eb="17">
      <t>ド</t>
    </rPh>
    <phoneticPr fontId="21"/>
  </si>
  <si>
    <t>今のポストの自分の能力に対する相応しさは</t>
    <rPh sb="0" eb="1">
      <t>イマ</t>
    </rPh>
    <rPh sb="6" eb="8">
      <t>ジブン</t>
    </rPh>
    <rPh sb="9" eb="11">
      <t>ノウリョク</t>
    </rPh>
    <rPh sb="12" eb="13">
      <t>タイ</t>
    </rPh>
    <rPh sb="15" eb="17">
      <t>フサワ</t>
    </rPh>
    <phoneticPr fontId="21"/>
  </si>
  <si>
    <t>昇格や昇進の公正さや客観さは</t>
    <rPh sb="0" eb="2">
      <t>ショウカク</t>
    </rPh>
    <rPh sb="3" eb="5">
      <t>ショウシン</t>
    </rPh>
    <rPh sb="6" eb="8">
      <t>コウセイ</t>
    </rPh>
    <rPh sb="10" eb="12">
      <t>キャクカン</t>
    </rPh>
    <phoneticPr fontId="21"/>
  </si>
  <si>
    <t>報酬</t>
    <rPh sb="0" eb="2">
      <t>ホウシュウ</t>
    </rPh>
    <phoneticPr fontId="21"/>
  </si>
  <si>
    <t>仕事内容や責任に対する給与の額（レベル）は</t>
    <rPh sb="0" eb="2">
      <t>シゴト</t>
    </rPh>
    <rPh sb="2" eb="4">
      <t>ナイヨウ</t>
    </rPh>
    <rPh sb="5" eb="7">
      <t>セキニン</t>
    </rPh>
    <rPh sb="8" eb="9">
      <t>タイ</t>
    </rPh>
    <rPh sb="11" eb="13">
      <t>キュウヨ</t>
    </rPh>
    <rPh sb="14" eb="15">
      <t>ガク</t>
    </rPh>
    <phoneticPr fontId="21"/>
  </si>
  <si>
    <t>部門部門間における報酬のレベルの適正度は</t>
    <rPh sb="2" eb="4">
      <t>ブモン</t>
    </rPh>
    <rPh sb="4" eb="5">
      <t>カン</t>
    </rPh>
    <rPh sb="9" eb="11">
      <t>ホウシュウ</t>
    </rPh>
    <rPh sb="16" eb="18">
      <t>テキセイ</t>
    </rPh>
    <rPh sb="18" eb="19">
      <t>ド</t>
    </rPh>
    <phoneticPr fontId="21"/>
  </si>
  <si>
    <t>仕事の成果と昇進・昇給の対応度は</t>
    <rPh sb="0" eb="2">
      <t>シゴト</t>
    </rPh>
    <rPh sb="3" eb="5">
      <t>セイカ</t>
    </rPh>
    <rPh sb="6" eb="8">
      <t>ショウシン</t>
    </rPh>
    <rPh sb="9" eb="11">
      <t>ショウキュウ</t>
    </rPh>
    <rPh sb="12" eb="14">
      <t>タイオウ</t>
    </rPh>
    <rPh sb="14" eb="15">
      <t>ド</t>
    </rPh>
    <phoneticPr fontId="21"/>
  </si>
  <si>
    <t>入力欄</t>
    <rPh sb="0" eb="2">
      <t>ニュウリョク</t>
    </rPh>
    <rPh sb="2" eb="3">
      <t>ラン</t>
    </rPh>
    <phoneticPr fontId="21"/>
  </si>
  <si>
    <t>分析欄　【自動計算】</t>
    <rPh sb="0" eb="2">
      <t>ブンセキ</t>
    </rPh>
    <rPh sb="2" eb="3">
      <t>ラン</t>
    </rPh>
    <rPh sb="5" eb="7">
      <t>ジドウ</t>
    </rPh>
    <rPh sb="7" eb="9">
      <t>ケイサン</t>
    </rPh>
    <phoneticPr fontId="21"/>
  </si>
  <si>
    <t>平均（合計）</t>
    <rPh sb="0" eb="2">
      <t>ヘイキン</t>
    </rPh>
    <rPh sb="3" eb="5">
      <t>ゴウケイ</t>
    </rPh>
    <phoneticPr fontId="21"/>
  </si>
  <si>
    <t>順位</t>
    <rPh sb="0" eb="2">
      <t>ジュンイ</t>
    </rPh>
    <phoneticPr fontId="21"/>
  </si>
  <si>
    <t>ランク</t>
    <phoneticPr fontId="21"/>
  </si>
  <si>
    <t>上</t>
    <rPh sb="0" eb="1">
      <t>ジョウ</t>
    </rPh>
    <phoneticPr fontId="21"/>
  </si>
  <si>
    <t>中</t>
    <rPh sb="0" eb="1">
      <t>チュウ</t>
    </rPh>
    <phoneticPr fontId="21"/>
  </si>
  <si>
    <t>下</t>
    <rPh sb="0" eb="1">
      <t>ゲ</t>
    </rPh>
    <phoneticPr fontId="21"/>
  </si>
  <si>
    <t>～</t>
    <phoneticPr fontId="21"/>
  </si>
  <si>
    <t>風土調査結果</t>
    <rPh sb="0" eb="2">
      <t>フウド</t>
    </rPh>
    <rPh sb="2" eb="4">
      <t>チョウサ</t>
    </rPh>
    <rPh sb="4" eb="6">
      <t>ケッカ</t>
    </rPh>
    <phoneticPr fontId="1"/>
  </si>
  <si>
    <t>上位
（1-10）</t>
    <rPh sb="0" eb="2">
      <t>ジョウイ</t>
    </rPh>
    <phoneticPr fontId="1"/>
  </si>
  <si>
    <t>中位
（11-20）</t>
    <rPh sb="0" eb="2">
      <t>チュウイ</t>
    </rPh>
    <phoneticPr fontId="1"/>
  </si>
  <si>
    <t>下位
（21-30）</t>
    <rPh sb="0" eb="2">
      <t>カイ</t>
    </rPh>
    <phoneticPr fontId="1"/>
  </si>
  <si>
    <t>下位
（21-30）</t>
    <phoneticPr fontId="1"/>
  </si>
  <si>
    <t>中位
（11-20）</t>
    <phoneticPr fontId="1"/>
  </si>
  <si>
    <t>上位
（1-10）</t>
    <phoneticPr fontId="1"/>
  </si>
  <si>
    <t>権限委譲シート</t>
    <rPh sb="0" eb="2">
      <t>ケンゲン</t>
    </rPh>
    <rPh sb="2" eb="4">
      <t>イジョウ</t>
    </rPh>
    <phoneticPr fontId="1"/>
  </si>
  <si>
    <t>意思決定事項</t>
    <rPh sb="0" eb="2">
      <t>イシ</t>
    </rPh>
    <rPh sb="2" eb="4">
      <t>ケッテイ</t>
    </rPh>
    <rPh sb="4" eb="6">
      <t>ジコウ</t>
    </rPh>
    <phoneticPr fontId="1"/>
  </si>
  <si>
    <t>意思決定指針</t>
    <rPh sb="0" eb="2">
      <t>イシ</t>
    </rPh>
    <rPh sb="2" eb="4">
      <t>ケッテイ</t>
    </rPh>
    <rPh sb="4" eb="6">
      <t>シシン</t>
    </rPh>
    <phoneticPr fontId="1"/>
  </si>
  <si>
    <t>委譲対象者</t>
    <rPh sb="0" eb="2">
      <t>イジョウ</t>
    </rPh>
    <rPh sb="2" eb="4">
      <t>タイショウ</t>
    </rPh>
    <rPh sb="4" eb="5">
      <t>シャ</t>
    </rPh>
    <phoneticPr fontId="1"/>
  </si>
  <si>
    <t>委譲ステージ</t>
    <rPh sb="0" eb="2">
      <t>イジョウ</t>
    </rPh>
    <phoneticPr fontId="1"/>
  </si>
  <si>
    <t>社長決裁</t>
    <rPh sb="0" eb="2">
      <t>シャチョウ</t>
    </rPh>
    <rPh sb="2" eb="4">
      <t>ケッサイ</t>
    </rPh>
    <phoneticPr fontId="1"/>
  </si>
  <si>
    <t>委任⇒
社長決定</t>
    <rPh sb="0" eb="2">
      <t>イニン</t>
    </rPh>
    <rPh sb="4" eb="6">
      <t>シャチョウ</t>
    </rPh>
    <rPh sb="6" eb="8">
      <t>ケッテイ</t>
    </rPh>
    <phoneticPr fontId="1"/>
  </si>
  <si>
    <t>委任⇒
社長確認</t>
    <rPh sb="0" eb="2">
      <t>イニン</t>
    </rPh>
    <rPh sb="4" eb="6">
      <t>シャチョウ</t>
    </rPh>
    <rPh sb="6" eb="8">
      <t>カクニン</t>
    </rPh>
    <phoneticPr fontId="1"/>
  </si>
  <si>
    <t>委譲</t>
    <rPh sb="0" eb="2">
      <t>イジョウ</t>
    </rPh>
    <phoneticPr fontId="1"/>
  </si>
  <si>
    <t>＊＊購入</t>
    <rPh sb="2" eb="4">
      <t>コウニュウ</t>
    </rPh>
    <phoneticPr fontId="1"/>
  </si>
  <si>
    <t>3社見積で、最安値の選択</t>
    <rPh sb="1" eb="2">
      <t>シャ</t>
    </rPh>
    <rPh sb="2" eb="4">
      <t>ミツモリ</t>
    </rPh>
    <rPh sb="6" eb="9">
      <t>サイヤスネ</t>
    </rPh>
    <rPh sb="10" eb="12">
      <t>センタク</t>
    </rPh>
    <phoneticPr fontId="1"/>
  </si>
  <si>
    <t>＊＊</t>
    <phoneticPr fontId="1"/>
  </si>
  <si>
    <t>■</t>
    <phoneticPr fontId="1"/>
  </si>
  <si>
    <t>採用計画</t>
    <rPh sb="0" eb="2">
      <t>サイヨウ</t>
    </rPh>
    <rPh sb="2" eb="4">
      <t>ケイカク</t>
    </rPh>
    <phoneticPr fontId="1"/>
  </si>
  <si>
    <t>小集団組織構想シート</t>
    <rPh sb="0" eb="3">
      <t>ショウシュウダン</t>
    </rPh>
    <rPh sb="3" eb="5">
      <t>ソシキ</t>
    </rPh>
    <rPh sb="5" eb="7">
      <t>コウソウ</t>
    </rPh>
    <phoneticPr fontId="1"/>
  </si>
  <si>
    <t>部門</t>
    <rPh sb="0" eb="2">
      <t>ブモン</t>
    </rPh>
    <phoneticPr fontId="1"/>
  </si>
  <si>
    <t>期待職務</t>
    <rPh sb="0" eb="2">
      <t>キタイ</t>
    </rPh>
    <rPh sb="2" eb="4">
      <t>ショクム</t>
    </rPh>
    <phoneticPr fontId="1"/>
  </si>
  <si>
    <t>希望人材像</t>
    <rPh sb="0" eb="2">
      <t>キボウ</t>
    </rPh>
    <rPh sb="2" eb="4">
      <t>ジンザイ</t>
    </rPh>
    <rPh sb="4" eb="5">
      <t>ゾウ</t>
    </rPh>
    <phoneticPr fontId="1"/>
  </si>
  <si>
    <t>採用人数</t>
    <rPh sb="0" eb="2">
      <t>サイヨウ</t>
    </rPh>
    <rPh sb="2" eb="4">
      <t>ニンズウ</t>
    </rPh>
    <phoneticPr fontId="1"/>
  </si>
  <si>
    <t>社員区分</t>
    <rPh sb="0" eb="2">
      <t>シャイン</t>
    </rPh>
    <rPh sb="2" eb="4">
      <t>クブン</t>
    </rPh>
    <phoneticPr fontId="1"/>
  </si>
  <si>
    <t>＜要選択＞</t>
  </si>
  <si>
    <t>新卒</t>
    <rPh sb="0" eb="2">
      <t>シンソツ</t>
    </rPh>
    <phoneticPr fontId="1"/>
  </si>
  <si>
    <t>ＨＰ</t>
    <phoneticPr fontId="1"/>
  </si>
  <si>
    <t>リファラル</t>
    <phoneticPr fontId="1"/>
  </si>
  <si>
    <t>アルムナイ</t>
    <phoneticPr fontId="1"/>
  </si>
  <si>
    <t>採用ルート</t>
    <rPh sb="0" eb="2">
      <t>サイヨウ</t>
    </rPh>
    <phoneticPr fontId="1"/>
  </si>
  <si>
    <t>必要人数</t>
    <rPh sb="0" eb="2">
      <t>ヒツヨウ</t>
    </rPh>
    <rPh sb="2" eb="4">
      <t>ニンズウ</t>
    </rPh>
    <phoneticPr fontId="1"/>
  </si>
  <si>
    <t>人</t>
    <rPh sb="0" eb="1">
      <t>ニン</t>
    </rPh>
    <phoneticPr fontId="1"/>
  </si>
  <si>
    <t>採用計画合計人数</t>
    <rPh sb="0" eb="2">
      <t>サイヨウ</t>
    </rPh>
    <rPh sb="2" eb="4">
      <t>ケイカク</t>
    </rPh>
    <rPh sb="4" eb="6">
      <t>ゴウケイ</t>
    </rPh>
    <rPh sb="6" eb="8">
      <t>ニンズウ</t>
    </rPh>
    <phoneticPr fontId="1"/>
  </si>
  <si>
    <t>紹介
会社</t>
    <rPh sb="0" eb="2">
      <t>ショウカイ</t>
    </rPh>
    <rPh sb="3" eb="5">
      <t>カイシャ</t>
    </rPh>
    <phoneticPr fontId="1"/>
  </si>
  <si>
    <t>職制整合</t>
    <rPh sb="0" eb="2">
      <t>ショクセイ</t>
    </rPh>
    <rPh sb="2" eb="4">
      <t>セイゴウ</t>
    </rPh>
    <phoneticPr fontId="1"/>
  </si>
  <si>
    <t>既存組織内小集団</t>
    <rPh sb="0" eb="2">
      <t>キソン</t>
    </rPh>
    <rPh sb="2" eb="4">
      <t>ソシキ</t>
    </rPh>
    <rPh sb="4" eb="5">
      <t>ナイ</t>
    </rPh>
    <rPh sb="5" eb="8">
      <t>ショウシュウダン</t>
    </rPh>
    <phoneticPr fontId="1"/>
  </si>
  <si>
    <t>異組織メンバー受入</t>
    <rPh sb="0" eb="1">
      <t>イ</t>
    </rPh>
    <rPh sb="1" eb="3">
      <t>ソシキ</t>
    </rPh>
    <rPh sb="7" eb="9">
      <t>ウケイレ</t>
    </rPh>
    <phoneticPr fontId="1"/>
  </si>
  <si>
    <t>組織横断</t>
    <rPh sb="0" eb="2">
      <t>ソシキ</t>
    </rPh>
    <rPh sb="2" eb="4">
      <t>オウダン</t>
    </rPh>
    <phoneticPr fontId="1"/>
  </si>
  <si>
    <t>異なる部門メンバー</t>
    <rPh sb="0" eb="1">
      <t>コト</t>
    </rPh>
    <rPh sb="3" eb="5">
      <t>ブモン</t>
    </rPh>
    <phoneticPr fontId="1"/>
  </si>
  <si>
    <t>同一領域内メンバー</t>
    <rPh sb="0" eb="2">
      <t>ドウイツ</t>
    </rPh>
    <rPh sb="2" eb="4">
      <t>リョウイキ</t>
    </rPh>
    <rPh sb="4" eb="5">
      <t>ナイ</t>
    </rPh>
    <phoneticPr fontId="1"/>
  </si>
  <si>
    <t>参加自由度</t>
    <rPh sb="0" eb="2">
      <t>サンカ</t>
    </rPh>
    <rPh sb="2" eb="5">
      <t>ジユウド</t>
    </rPh>
    <phoneticPr fontId="1"/>
  </si>
  <si>
    <t>全員参加</t>
    <rPh sb="0" eb="2">
      <t>ゼンイン</t>
    </rPh>
    <rPh sb="2" eb="4">
      <t>サンカ</t>
    </rPh>
    <phoneticPr fontId="1"/>
  </si>
  <si>
    <t>希望者参加</t>
    <rPh sb="0" eb="3">
      <t>キボウシャ</t>
    </rPh>
    <rPh sb="3" eb="5">
      <t>サンカ</t>
    </rPh>
    <phoneticPr fontId="1"/>
  </si>
  <si>
    <t>重複参加</t>
    <rPh sb="0" eb="2">
      <t>ジュウフク</t>
    </rPh>
    <rPh sb="2" eb="4">
      <t>サンカ</t>
    </rPh>
    <phoneticPr fontId="1"/>
  </si>
  <si>
    <t>重複不可</t>
    <rPh sb="0" eb="2">
      <t>ジュウフク</t>
    </rPh>
    <rPh sb="2" eb="4">
      <t>フカ</t>
    </rPh>
    <phoneticPr fontId="1"/>
  </si>
  <si>
    <t>重複可能</t>
    <rPh sb="0" eb="2">
      <t>ジュウフク</t>
    </rPh>
    <rPh sb="2" eb="4">
      <t>カノウ</t>
    </rPh>
    <phoneticPr fontId="1"/>
  </si>
  <si>
    <t>組織人数</t>
    <rPh sb="0" eb="2">
      <t>ソシキ</t>
    </rPh>
    <rPh sb="2" eb="4">
      <t>ニンズウ</t>
    </rPh>
    <phoneticPr fontId="1"/>
  </si>
  <si>
    <t>小集団の人数</t>
    <rPh sb="0" eb="3">
      <t>ショウシュウダン</t>
    </rPh>
    <rPh sb="4" eb="6">
      <t>ニンズウ</t>
    </rPh>
    <phoneticPr fontId="1"/>
  </si>
  <si>
    <t>小集団組織仕様</t>
    <rPh sb="0" eb="3">
      <t>ショウシュウダン</t>
    </rPh>
    <rPh sb="3" eb="5">
      <t>ソシキ</t>
    </rPh>
    <rPh sb="5" eb="7">
      <t>シヨウ</t>
    </rPh>
    <phoneticPr fontId="1"/>
  </si>
  <si>
    <t>小集団組織名</t>
    <rPh sb="0" eb="3">
      <t>ショウシュウダン</t>
    </rPh>
    <rPh sb="3" eb="6">
      <t>ソシキメイ</t>
    </rPh>
    <phoneticPr fontId="1"/>
  </si>
  <si>
    <t>組織の期待役割</t>
    <rPh sb="0" eb="2">
      <t>ソシキ</t>
    </rPh>
    <rPh sb="3" eb="5">
      <t>キタイ</t>
    </rPh>
    <rPh sb="5" eb="7">
      <t>ヤクワリ</t>
    </rPh>
    <phoneticPr fontId="1"/>
  </si>
  <si>
    <t>人数</t>
    <rPh sb="0" eb="2">
      <t>ニンズウ</t>
    </rPh>
    <phoneticPr fontId="1"/>
  </si>
  <si>
    <t>リーダー</t>
    <phoneticPr fontId="1"/>
  </si>
  <si>
    <t>メンバー</t>
    <phoneticPr fontId="1"/>
  </si>
  <si>
    <t>小集団編成案</t>
    <rPh sb="0" eb="3">
      <t>ショウシュウダン</t>
    </rPh>
    <rPh sb="3" eb="5">
      <t>ヘンセイ</t>
    </rPh>
    <rPh sb="5" eb="6">
      <t>アン</t>
    </rPh>
    <phoneticPr fontId="1"/>
  </si>
  <si>
    <t>合計人数</t>
    <rPh sb="0" eb="2">
      <t>ゴウケイ</t>
    </rPh>
    <rPh sb="2" eb="4">
      <t>ニンズウ</t>
    </rPh>
    <phoneticPr fontId="1"/>
  </si>
  <si>
    <t>その他</t>
    <rPh sb="2" eb="3">
      <t>タ</t>
    </rPh>
    <phoneticPr fontId="1"/>
  </si>
  <si>
    <t>業務管理</t>
    <rPh sb="0" eb="2">
      <t>ギョウム</t>
    </rPh>
    <rPh sb="2" eb="4">
      <t>カンリ</t>
    </rPh>
    <phoneticPr fontId="1"/>
  </si>
  <si>
    <t>組織管理</t>
    <rPh sb="0" eb="2">
      <t>ソシキ</t>
    </rPh>
    <rPh sb="2" eb="4">
      <t>カンリ</t>
    </rPh>
    <phoneticPr fontId="1"/>
  </si>
  <si>
    <t>マネジメント</t>
    <phoneticPr fontId="1"/>
  </si>
  <si>
    <t>思考特性</t>
    <rPh sb="0" eb="2">
      <t>シコウ</t>
    </rPh>
    <rPh sb="2" eb="4">
      <t>トクセイ</t>
    </rPh>
    <phoneticPr fontId="1"/>
  </si>
  <si>
    <t>業務の遂行と管理</t>
    <rPh sb="0" eb="2">
      <t>ギョウム</t>
    </rPh>
    <rPh sb="3" eb="5">
      <t>スイコウ</t>
    </rPh>
    <rPh sb="6" eb="8">
      <t>カンリ</t>
    </rPh>
    <phoneticPr fontId="1"/>
  </si>
  <si>
    <t>人と組織の管理</t>
    <rPh sb="0" eb="1">
      <t>ヒト</t>
    </rPh>
    <rPh sb="2" eb="4">
      <t>ソシキ</t>
    </rPh>
    <rPh sb="5" eb="7">
      <t>カンリ</t>
    </rPh>
    <phoneticPr fontId="1"/>
  </si>
  <si>
    <t>現場と業績の管理</t>
    <rPh sb="0" eb="2">
      <t>ゲンバ</t>
    </rPh>
    <rPh sb="3" eb="5">
      <t>ギョウセキ</t>
    </rPh>
    <rPh sb="6" eb="8">
      <t>カンリ</t>
    </rPh>
    <phoneticPr fontId="1"/>
  </si>
  <si>
    <t>論理的思考</t>
    <rPh sb="0" eb="3">
      <t>ロンリテキ</t>
    </rPh>
    <rPh sb="3" eb="5">
      <t>シコウ</t>
    </rPh>
    <phoneticPr fontId="1"/>
  </si>
  <si>
    <t>全体最適思考</t>
    <rPh sb="0" eb="2">
      <t>ゼンタイ</t>
    </rPh>
    <rPh sb="2" eb="4">
      <t>サイテキ</t>
    </rPh>
    <rPh sb="4" eb="6">
      <t>シコウ</t>
    </rPh>
    <phoneticPr fontId="1"/>
  </si>
  <si>
    <t>階層</t>
    <rPh sb="0" eb="2">
      <t>カイソウ</t>
    </rPh>
    <phoneticPr fontId="1"/>
  </si>
  <si>
    <t>役割</t>
    <rPh sb="0" eb="2">
      <t>ヤクワリ</t>
    </rPh>
    <phoneticPr fontId="1"/>
  </si>
  <si>
    <t>業務遂行</t>
    <rPh sb="0" eb="2">
      <t>ギョウム</t>
    </rPh>
    <rPh sb="2" eb="4">
      <t>スイコウ</t>
    </rPh>
    <phoneticPr fontId="1"/>
  </si>
  <si>
    <t>業務
見直し</t>
    <rPh sb="0" eb="2">
      <t>ギョウム</t>
    </rPh>
    <rPh sb="3" eb="5">
      <t>ミナオ</t>
    </rPh>
    <phoneticPr fontId="1"/>
  </si>
  <si>
    <t>トラブル
対応</t>
    <rPh sb="5" eb="7">
      <t>タイオウ</t>
    </rPh>
    <phoneticPr fontId="1"/>
  </si>
  <si>
    <t>報・連・相</t>
    <rPh sb="0" eb="1">
      <t>ホウ</t>
    </rPh>
    <rPh sb="2" eb="3">
      <t>レン</t>
    </rPh>
    <rPh sb="4" eb="5">
      <t>ソウ</t>
    </rPh>
    <phoneticPr fontId="1"/>
  </si>
  <si>
    <t>部下指導</t>
    <rPh sb="0" eb="2">
      <t>ブカ</t>
    </rPh>
    <rPh sb="2" eb="4">
      <t>シドウ</t>
    </rPh>
    <phoneticPr fontId="1"/>
  </si>
  <si>
    <t>風土管理</t>
    <rPh sb="0" eb="2">
      <t>フウド</t>
    </rPh>
    <rPh sb="2" eb="4">
      <t>カンリ</t>
    </rPh>
    <phoneticPr fontId="1"/>
  </si>
  <si>
    <t>現場管理</t>
    <rPh sb="0" eb="2">
      <t>ゲンバ</t>
    </rPh>
    <rPh sb="2" eb="4">
      <t>カンリ</t>
    </rPh>
    <phoneticPr fontId="1"/>
  </si>
  <si>
    <t>資源管理</t>
    <rPh sb="0" eb="2">
      <t>シゲン</t>
    </rPh>
    <rPh sb="2" eb="4">
      <t>カンリ</t>
    </rPh>
    <phoneticPr fontId="1"/>
  </si>
  <si>
    <t>業績管理</t>
    <rPh sb="0" eb="2">
      <t>ギョウセキ</t>
    </rPh>
    <rPh sb="2" eb="4">
      <t>カンリ</t>
    </rPh>
    <phoneticPr fontId="1"/>
  </si>
  <si>
    <t>問題解決</t>
    <rPh sb="0" eb="4">
      <t>モ</t>
    </rPh>
    <phoneticPr fontId="1"/>
  </si>
  <si>
    <t>課題解決</t>
    <rPh sb="0" eb="4">
      <t>カ</t>
    </rPh>
    <phoneticPr fontId="1"/>
  </si>
  <si>
    <t>発想・創出</t>
    <rPh sb="0" eb="2">
      <t>ハッソウ</t>
    </rPh>
    <rPh sb="3" eb="5">
      <t>ソウシュツ</t>
    </rPh>
    <phoneticPr fontId="1"/>
  </si>
  <si>
    <t>交渉・折衝</t>
    <rPh sb="0" eb="2">
      <t>コウショウ</t>
    </rPh>
    <rPh sb="3" eb="5">
      <t>セッショウ</t>
    </rPh>
    <phoneticPr fontId="1"/>
  </si>
  <si>
    <t>業務動向</t>
    <rPh sb="0" eb="2">
      <t>ギョウム</t>
    </rPh>
    <rPh sb="2" eb="4">
      <t>ドウコウ</t>
    </rPh>
    <phoneticPr fontId="1"/>
  </si>
  <si>
    <t>全社改革
貢献</t>
    <rPh sb="0" eb="2">
      <t>ゼンシャ</t>
    </rPh>
    <rPh sb="2" eb="4">
      <t>カイカク</t>
    </rPh>
    <rPh sb="5" eb="7">
      <t>コウケン</t>
    </rPh>
    <phoneticPr fontId="1"/>
  </si>
  <si>
    <t>管理職</t>
    <rPh sb="0" eb="2">
      <t>カンリ</t>
    </rPh>
    <rPh sb="2" eb="3">
      <t>ショク</t>
    </rPh>
    <phoneticPr fontId="1"/>
  </si>
  <si>
    <t>会社が進むべき方向に対して、自部門がどうあるべきかを考え、導いている</t>
    <rPh sb="0" eb="2">
      <t>カイシャ</t>
    </rPh>
    <rPh sb="3" eb="4">
      <t>スス</t>
    </rPh>
    <rPh sb="7" eb="9">
      <t>ホウコウ</t>
    </rPh>
    <rPh sb="10" eb="11">
      <t>タイ</t>
    </rPh>
    <rPh sb="14" eb="17">
      <t>ジブモン</t>
    </rPh>
    <rPh sb="26" eb="27">
      <t>カンガ</t>
    </rPh>
    <rPh sb="29" eb="30">
      <t>ミチビ</t>
    </rPh>
    <phoneticPr fontId="1"/>
  </si>
  <si>
    <t>９等級</t>
    <rPh sb="1" eb="3">
      <t>トウキュウ</t>
    </rPh>
    <phoneticPr fontId="1"/>
  </si>
  <si>
    <t>風土面の他社事例を取り込んで風土改善をしている</t>
    <rPh sb="0" eb="2">
      <t>フウド</t>
    </rPh>
    <rPh sb="2" eb="3">
      <t>メン</t>
    </rPh>
    <rPh sb="4" eb="6">
      <t>タシャ</t>
    </rPh>
    <rPh sb="6" eb="8">
      <t>ジレイ</t>
    </rPh>
    <rPh sb="9" eb="10">
      <t>ト</t>
    </rPh>
    <rPh sb="11" eb="12">
      <t>コ</t>
    </rPh>
    <rPh sb="14" eb="16">
      <t>フウド</t>
    </rPh>
    <rPh sb="16" eb="18">
      <t>カイゼン</t>
    </rPh>
    <phoneticPr fontId="1"/>
  </si>
  <si>
    <t>全社の業績目標達成のために、自部門の役割を全うしている</t>
    <rPh sb="0" eb="2">
      <t>ゼンシャ</t>
    </rPh>
    <rPh sb="3" eb="5">
      <t>ギョウセキ</t>
    </rPh>
    <rPh sb="5" eb="7">
      <t>モクヒョウ</t>
    </rPh>
    <rPh sb="7" eb="9">
      <t>タッセイ</t>
    </rPh>
    <rPh sb="14" eb="17">
      <t>ジブモン</t>
    </rPh>
    <rPh sb="18" eb="20">
      <t>ヤクワリ</t>
    </rPh>
    <rPh sb="21" eb="22">
      <t>マット</t>
    </rPh>
    <phoneticPr fontId="1"/>
  </si>
  <si>
    <t>社外を視野に入れた課題を定義して解決している</t>
    <rPh sb="0" eb="2">
      <t>シャガイ</t>
    </rPh>
    <rPh sb="3" eb="5">
      <t>シヤ</t>
    </rPh>
    <rPh sb="6" eb="7">
      <t>イ</t>
    </rPh>
    <rPh sb="9" eb="11">
      <t>カダイ</t>
    </rPh>
    <rPh sb="12" eb="14">
      <t>テイギ</t>
    </rPh>
    <rPh sb="16" eb="18">
      <t>カイケツ</t>
    </rPh>
    <phoneticPr fontId="1"/>
  </si>
  <si>
    <t>産業界での新たな着眼を自社に導入している</t>
    <rPh sb="0" eb="2">
      <t>サンギョウ</t>
    </rPh>
    <rPh sb="2" eb="3">
      <t>カイ</t>
    </rPh>
    <rPh sb="5" eb="6">
      <t>アラ</t>
    </rPh>
    <rPh sb="8" eb="10">
      <t>チャクガン</t>
    </rPh>
    <rPh sb="11" eb="13">
      <t>ジシャ</t>
    </rPh>
    <rPh sb="14" eb="16">
      <t>ドウニュウ</t>
    </rPh>
    <phoneticPr fontId="1"/>
  </si>
  <si>
    <t>会社の代表として、人脈の維持・形成、交渉をしている</t>
    <rPh sb="0" eb="2">
      <t>カイシャ</t>
    </rPh>
    <rPh sb="3" eb="5">
      <t>ダイヒョウ</t>
    </rPh>
    <rPh sb="9" eb="11">
      <t>ジンミャク</t>
    </rPh>
    <rPh sb="12" eb="14">
      <t>イジ</t>
    </rPh>
    <rPh sb="15" eb="17">
      <t>ケイセイ</t>
    </rPh>
    <rPh sb="18" eb="20">
      <t>コウショウ</t>
    </rPh>
    <phoneticPr fontId="1"/>
  </si>
  <si>
    <t>経済情勢や自社が関わる全ての業界の動向を把握している</t>
    <rPh sb="0" eb="2">
      <t>ケイザイ</t>
    </rPh>
    <rPh sb="2" eb="4">
      <t>ジョウセイ</t>
    </rPh>
    <rPh sb="5" eb="7">
      <t>ジシャ</t>
    </rPh>
    <rPh sb="8" eb="9">
      <t>カカ</t>
    </rPh>
    <rPh sb="11" eb="12">
      <t>スベ</t>
    </rPh>
    <rPh sb="14" eb="16">
      <t>ギョウカイ</t>
    </rPh>
    <rPh sb="17" eb="19">
      <t>ドウコウ</t>
    </rPh>
    <rPh sb="20" eb="22">
      <t>ハアク</t>
    </rPh>
    <phoneticPr fontId="1"/>
  </si>
  <si>
    <t>社外にまたがる全社改革を企画して実行している</t>
    <rPh sb="0" eb="2">
      <t>シャガイ</t>
    </rPh>
    <rPh sb="7" eb="9">
      <t>ゼンシャ</t>
    </rPh>
    <rPh sb="9" eb="11">
      <t>カイカク</t>
    </rPh>
    <rPh sb="12" eb="14">
      <t>キカク</t>
    </rPh>
    <rPh sb="16" eb="18">
      <t>ジッコウ</t>
    </rPh>
    <phoneticPr fontId="1"/>
  </si>
  <si>
    <t>８等級</t>
    <rPh sb="1" eb="3">
      <t>トウキュウ</t>
    </rPh>
    <phoneticPr fontId="1"/>
  </si>
  <si>
    <t>自部門の風土改善を他部門にも適用させている</t>
    <rPh sb="0" eb="3">
      <t>ジブモン</t>
    </rPh>
    <rPh sb="4" eb="6">
      <t>フウド</t>
    </rPh>
    <rPh sb="6" eb="8">
      <t>カイゼン</t>
    </rPh>
    <rPh sb="9" eb="12">
      <t>タブモン</t>
    </rPh>
    <rPh sb="14" eb="16">
      <t>テキヨウ</t>
    </rPh>
    <phoneticPr fontId="1"/>
  </si>
  <si>
    <t>部門を横断して、必要な資源を最適に調達している</t>
    <rPh sb="0" eb="2">
      <t>ブモン</t>
    </rPh>
    <rPh sb="3" eb="5">
      <t>オウダン</t>
    </rPh>
    <rPh sb="8" eb="10">
      <t>ヒツヨウ</t>
    </rPh>
    <rPh sb="11" eb="13">
      <t>シゲン</t>
    </rPh>
    <rPh sb="14" eb="16">
      <t>サイテキ</t>
    </rPh>
    <rPh sb="17" eb="19">
      <t>チョウタツ</t>
    </rPh>
    <phoneticPr fontId="1"/>
  </si>
  <si>
    <t>自部門の業績目標達成のための手法を考えている</t>
    <rPh sb="0" eb="3">
      <t>ジブモン</t>
    </rPh>
    <rPh sb="4" eb="6">
      <t>ギョウセキ</t>
    </rPh>
    <rPh sb="6" eb="8">
      <t>モクヒョウ</t>
    </rPh>
    <rPh sb="8" eb="10">
      <t>タッセイ</t>
    </rPh>
    <rPh sb="14" eb="16">
      <t>シュホウ</t>
    </rPh>
    <rPh sb="17" eb="18">
      <t>カンガ</t>
    </rPh>
    <phoneticPr fontId="1"/>
  </si>
  <si>
    <t>社外を視野に入れた課題を定義している</t>
    <rPh sb="0" eb="2">
      <t>シャガイ</t>
    </rPh>
    <rPh sb="3" eb="5">
      <t>シヤ</t>
    </rPh>
    <rPh sb="6" eb="7">
      <t>イ</t>
    </rPh>
    <rPh sb="9" eb="11">
      <t>カダイ</t>
    </rPh>
    <rPh sb="12" eb="14">
      <t>テイギ</t>
    </rPh>
    <phoneticPr fontId="1"/>
  </si>
  <si>
    <t>業界内の先進的な着眼を自社に導入している</t>
    <rPh sb="0" eb="2">
      <t>ギョウカイ</t>
    </rPh>
    <rPh sb="2" eb="3">
      <t>ナイ</t>
    </rPh>
    <rPh sb="4" eb="7">
      <t>センシンテキ</t>
    </rPh>
    <rPh sb="8" eb="10">
      <t>チャクガン</t>
    </rPh>
    <rPh sb="11" eb="13">
      <t>ジシャ</t>
    </rPh>
    <rPh sb="14" eb="16">
      <t>ドウニュウ</t>
    </rPh>
    <phoneticPr fontId="1"/>
  </si>
  <si>
    <t>会社の代表として、既存人脈の維持と交渉をしている</t>
    <rPh sb="0" eb="2">
      <t>カイシャ</t>
    </rPh>
    <rPh sb="3" eb="5">
      <t>ダイヒョウ</t>
    </rPh>
    <rPh sb="9" eb="11">
      <t>キソン</t>
    </rPh>
    <rPh sb="11" eb="13">
      <t>ジンミャク</t>
    </rPh>
    <rPh sb="14" eb="16">
      <t>イジ</t>
    </rPh>
    <rPh sb="17" eb="19">
      <t>コウショウ</t>
    </rPh>
    <phoneticPr fontId="1"/>
  </si>
  <si>
    <t>自部門が関わる業界情勢と将来展望を把握している</t>
    <rPh sb="0" eb="3">
      <t>ジブモン</t>
    </rPh>
    <rPh sb="4" eb="5">
      <t>カカ</t>
    </rPh>
    <rPh sb="7" eb="9">
      <t>ギョウカイ</t>
    </rPh>
    <rPh sb="9" eb="11">
      <t>ジョウセイ</t>
    </rPh>
    <rPh sb="12" eb="14">
      <t>ショウライ</t>
    </rPh>
    <rPh sb="14" eb="16">
      <t>テンボウ</t>
    </rPh>
    <rPh sb="17" eb="19">
      <t>ハアク</t>
    </rPh>
    <phoneticPr fontId="1"/>
  </si>
  <si>
    <t>社内の部門を横断した改革を企画し、実行している</t>
    <rPh sb="0" eb="2">
      <t>シャナイ</t>
    </rPh>
    <rPh sb="3" eb="5">
      <t>ブモン</t>
    </rPh>
    <rPh sb="6" eb="8">
      <t>オウダン</t>
    </rPh>
    <rPh sb="10" eb="12">
      <t>カイカク</t>
    </rPh>
    <rPh sb="13" eb="15">
      <t>キカク</t>
    </rPh>
    <rPh sb="17" eb="19">
      <t>ジッコウ</t>
    </rPh>
    <phoneticPr fontId="1"/>
  </si>
  <si>
    <t>７等級</t>
    <rPh sb="1" eb="3">
      <t>トウキュウ</t>
    </rPh>
    <phoneticPr fontId="1"/>
  </si>
  <si>
    <t>管轄する部門の風土面の問題を把握し可決している</t>
    <rPh sb="0" eb="2">
      <t>カンカツ</t>
    </rPh>
    <rPh sb="4" eb="6">
      <t>ブモン</t>
    </rPh>
    <rPh sb="7" eb="9">
      <t>フウド</t>
    </rPh>
    <rPh sb="9" eb="10">
      <t>メン</t>
    </rPh>
    <rPh sb="11" eb="13">
      <t>モンダイ</t>
    </rPh>
    <rPh sb="14" eb="16">
      <t>ハアク</t>
    </rPh>
    <rPh sb="17" eb="19">
      <t>カケツ</t>
    </rPh>
    <phoneticPr fontId="1"/>
  </si>
  <si>
    <t>経営資源の適切な調達方法を考えている</t>
    <rPh sb="0" eb="2">
      <t>ケイエイ</t>
    </rPh>
    <rPh sb="2" eb="4">
      <t>シゲン</t>
    </rPh>
    <rPh sb="5" eb="7">
      <t>テキセツ</t>
    </rPh>
    <rPh sb="8" eb="10">
      <t>チョウタツ</t>
    </rPh>
    <rPh sb="10" eb="12">
      <t>ホウホウ</t>
    </rPh>
    <rPh sb="13" eb="14">
      <t>カンガ</t>
    </rPh>
    <phoneticPr fontId="1"/>
  </si>
  <si>
    <t>自部門の業績目標達成のために対応している</t>
    <rPh sb="0" eb="3">
      <t>ジブモン</t>
    </rPh>
    <rPh sb="4" eb="6">
      <t>ギョウセキ</t>
    </rPh>
    <rPh sb="6" eb="8">
      <t>モクヒョウ</t>
    </rPh>
    <rPh sb="8" eb="10">
      <t>タッセイ</t>
    </rPh>
    <rPh sb="14" eb="16">
      <t>タイオウ</t>
    </rPh>
    <phoneticPr fontId="1"/>
  </si>
  <si>
    <t>部門間の課題を定義して解決している</t>
    <rPh sb="0" eb="2">
      <t>ブモン</t>
    </rPh>
    <rPh sb="2" eb="3">
      <t>カン</t>
    </rPh>
    <rPh sb="4" eb="6">
      <t>カダイ</t>
    </rPh>
    <rPh sb="7" eb="9">
      <t>テイギ</t>
    </rPh>
    <rPh sb="11" eb="13">
      <t>カイケツ</t>
    </rPh>
    <phoneticPr fontId="1"/>
  </si>
  <si>
    <t>他部門の良い着眼を自部門に取り込んでいる</t>
    <rPh sb="0" eb="3">
      <t>タブモン</t>
    </rPh>
    <rPh sb="4" eb="5">
      <t>ヨ</t>
    </rPh>
    <rPh sb="6" eb="8">
      <t>チャクガン</t>
    </rPh>
    <rPh sb="9" eb="12">
      <t>ジブモン</t>
    </rPh>
    <rPh sb="13" eb="14">
      <t>ト</t>
    </rPh>
    <rPh sb="15" eb="16">
      <t>コ</t>
    </rPh>
    <phoneticPr fontId="1"/>
  </si>
  <si>
    <t>部門の責任者として、人脈維持・形成、交渉をしている</t>
    <rPh sb="0" eb="2">
      <t>ブモン</t>
    </rPh>
    <rPh sb="3" eb="6">
      <t>セキニンシャ</t>
    </rPh>
    <rPh sb="10" eb="12">
      <t>ジンミャク</t>
    </rPh>
    <rPh sb="12" eb="14">
      <t>イジ</t>
    </rPh>
    <rPh sb="15" eb="17">
      <t>ケイセイ</t>
    </rPh>
    <rPh sb="18" eb="20">
      <t>コウショウ</t>
    </rPh>
    <phoneticPr fontId="1"/>
  </si>
  <si>
    <t>自部門が関わる業界情勢を把握している</t>
    <rPh sb="0" eb="3">
      <t>ジブモン</t>
    </rPh>
    <rPh sb="4" eb="5">
      <t>カカ</t>
    </rPh>
    <rPh sb="7" eb="9">
      <t>ギョウカイ</t>
    </rPh>
    <rPh sb="9" eb="11">
      <t>ジョウセイ</t>
    </rPh>
    <rPh sb="12" eb="14">
      <t>ハアク</t>
    </rPh>
    <phoneticPr fontId="1"/>
  </si>
  <si>
    <t>社内の部門を横断した改革を実行している</t>
    <rPh sb="0" eb="2">
      <t>シャナイ</t>
    </rPh>
    <rPh sb="3" eb="5">
      <t>ブモン</t>
    </rPh>
    <rPh sb="6" eb="8">
      <t>オウダン</t>
    </rPh>
    <rPh sb="10" eb="12">
      <t>カイカク</t>
    </rPh>
    <rPh sb="13" eb="15">
      <t>ジッコウ</t>
    </rPh>
    <phoneticPr fontId="1"/>
  </si>
  <si>
    <t>監督職</t>
    <rPh sb="0" eb="2">
      <t>カントク</t>
    </rPh>
    <rPh sb="2" eb="3">
      <t>ショク</t>
    </rPh>
    <phoneticPr fontId="1"/>
  </si>
  <si>
    <t>人・もの・金・情報を駆使して部門のあるべき状態を実現に導いている</t>
    <rPh sb="0" eb="1">
      <t>ヒト</t>
    </rPh>
    <rPh sb="5" eb="6">
      <t>カネ</t>
    </rPh>
    <rPh sb="7" eb="9">
      <t>ジョウホウ</t>
    </rPh>
    <rPh sb="10" eb="12">
      <t>クシ</t>
    </rPh>
    <rPh sb="14" eb="16">
      <t>ブモン</t>
    </rPh>
    <rPh sb="21" eb="23">
      <t>ジョウタイ</t>
    </rPh>
    <rPh sb="24" eb="26">
      <t>ジツゲン</t>
    </rPh>
    <rPh sb="27" eb="28">
      <t>ミチビ</t>
    </rPh>
    <phoneticPr fontId="1"/>
  </si>
  <si>
    <t>６等級</t>
    <rPh sb="1" eb="3">
      <t>トウキュウ</t>
    </rPh>
    <phoneticPr fontId="1"/>
  </si>
  <si>
    <t>社外の改善事例を情報収集して、部署内へ展開している</t>
    <rPh sb="0" eb="2">
      <t>シャガイ</t>
    </rPh>
    <rPh sb="3" eb="5">
      <t>カイゼン</t>
    </rPh>
    <rPh sb="5" eb="7">
      <t>ジレイ</t>
    </rPh>
    <rPh sb="8" eb="10">
      <t>ジョウホウ</t>
    </rPh>
    <rPh sb="10" eb="12">
      <t>シュウシュウ</t>
    </rPh>
    <rPh sb="15" eb="17">
      <t>ブショ</t>
    </rPh>
    <rPh sb="17" eb="18">
      <t>ナイ</t>
    </rPh>
    <rPh sb="19" eb="21">
      <t>テンカイ</t>
    </rPh>
    <phoneticPr fontId="1"/>
  </si>
  <si>
    <t>社外に影響のあるトラブルに対処している</t>
    <rPh sb="0" eb="2">
      <t>シャガイ</t>
    </rPh>
    <rPh sb="3" eb="5">
      <t>エイキョウ</t>
    </rPh>
    <rPh sb="13" eb="15">
      <t>タイショ</t>
    </rPh>
    <phoneticPr fontId="1"/>
  </si>
  <si>
    <t>部下を、キャリア目標に基づいて育成している</t>
    <rPh sb="0" eb="2">
      <t>ブカ</t>
    </rPh>
    <rPh sb="8" eb="10">
      <t>モクヒョウ</t>
    </rPh>
    <rPh sb="11" eb="12">
      <t>モト</t>
    </rPh>
    <rPh sb="15" eb="17">
      <t>イクセイ</t>
    </rPh>
    <phoneticPr fontId="1"/>
  </si>
  <si>
    <t>部署の理想的目標の達成を指向している</t>
    <rPh sb="0" eb="2">
      <t>ブショ</t>
    </rPh>
    <rPh sb="3" eb="6">
      <t>リソウテキ</t>
    </rPh>
    <rPh sb="6" eb="8">
      <t>モクヒョウ</t>
    </rPh>
    <rPh sb="9" eb="11">
      <t>タッセイ</t>
    </rPh>
    <rPh sb="12" eb="14">
      <t>シコウ</t>
    </rPh>
    <phoneticPr fontId="1"/>
  </si>
  <si>
    <t>職場で必要な人、もの、情報を把握し、手配している</t>
    <rPh sb="0" eb="2">
      <t>ショクバ</t>
    </rPh>
    <rPh sb="3" eb="5">
      <t>ヒツヨウ</t>
    </rPh>
    <rPh sb="6" eb="7">
      <t>ヒト</t>
    </rPh>
    <rPh sb="11" eb="13">
      <t>ジョウホウ</t>
    </rPh>
    <rPh sb="14" eb="16">
      <t>ハアク</t>
    </rPh>
    <rPh sb="18" eb="20">
      <t>テハイ</t>
    </rPh>
    <phoneticPr fontId="1"/>
  </si>
  <si>
    <t>社外の良い点を取り入れて自部署の目標を達成している</t>
    <rPh sb="0" eb="2">
      <t>シャガイ</t>
    </rPh>
    <rPh sb="3" eb="4">
      <t>ヨ</t>
    </rPh>
    <rPh sb="5" eb="6">
      <t>テン</t>
    </rPh>
    <rPh sb="7" eb="8">
      <t>ト</t>
    </rPh>
    <rPh sb="9" eb="10">
      <t>イ</t>
    </rPh>
    <rPh sb="12" eb="15">
      <t>ジブショ</t>
    </rPh>
    <rPh sb="16" eb="18">
      <t>モクヒョウ</t>
    </rPh>
    <rPh sb="19" eb="21">
      <t>タッセイ</t>
    </rPh>
    <phoneticPr fontId="1"/>
  </si>
  <si>
    <t>社外に関わる問題を解決している</t>
    <rPh sb="0" eb="2">
      <t>シャガイ</t>
    </rPh>
    <rPh sb="3" eb="4">
      <t>カカ</t>
    </rPh>
    <rPh sb="6" eb="8">
      <t>モンダイ</t>
    </rPh>
    <rPh sb="9" eb="11">
      <t>カイケツ</t>
    </rPh>
    <phoneticPr fontId="1"/>
  </si>
  <si>
    <t>部署内の課題を定義して解決している</t>
    <rPh sb="0" eb="2">
      <t>ブショ</t>
    </rPh>
    <rPh sb="2" eb="3">
      <t>ナイ</t>
    </rPh>
    <rPh sb="3" eb="4">
      <t>モンナイ</t>
    </rPh>
    <rPh sb="4" eb="6">
      <t>カダイ</t>
    </rPh>
    <rPh sb="7" eb="9">
      <t>テイギ</t>
    </rPh>
    <rPh sb="11" eb="13">
      <t>カイケツ</t>
    </rPh>
    <phoneticPr fontId="1"/>
  </si>
  <si>
    <t>部門内の良い着眼を部門全体へ波及している</t>
    <rPh sb="0" eb="2">
      <t>ブモン</t>
    </rPh>
    <rPh sb="2" eb="3">
      <t>ナイ</t>
    </rPh>
    <rPh sb="4" eb="5">
      <t>ヨ</t>
    </rPh>
    <rPh sb="6" eb="8">
      <t>チャクガン</t>
    </rPh>
    <rPh sb="9" eb="11">
      <t>ブモン</t>
    </rPh>
    <rPh sb="11" eb="13">
      <t>ゼンタイ</t>
    </rPh>
    <rPh sb="14" eb="16">
      <t>ハキュウ</t>
    </rPh>
    <phoneticPr fontId="1"/>
  </si>
  <si>
    <t>部署の責任者として、人脈の維持・形成、交渉をしている</t>
    <rPh sb="0" eb="2">
      <t>ブショ</t>
    </rPh>
    <rPh sb="3" eb="6">
      <t>セキニンシャ</t>
    </rPh>
    <rPh sb="10" eb="12">
      <t>ジンミャク</t>
    </rPh>
    <rPh sb="13" eb="15">
      <t>イジ</t>
    </rPh>
    <rPh sb="16" eb="18">
      <t>ケイセイ</t>
    </rPh>
    <rPh sb="19" eb="21">
      <t>コウショウ</t>
    </rPh>
    <phoneticPr fontId="1"/>
  </si>
  <si>
    <t>自部署が関わる業界情勢を把握している</t>
    <rPh sb="0" eb="3">
      <t>ジブショ</t>
    </rPh>
    <rPh sb="4" eb="5">
      <t>カカ</t>
    </rPh>
    <rPh sb="7" eb="9">
      <t>ギョウカイ</t>
    </rPh>
    <rPh sb="9" eb="11">
      <t>ジョウセイ</t>
    </rPh>
    <rPh sb="12" eb="14">
      <t>ハアク</t>
    </rPh>
    <phoneticPr fontId="1"/>
  </si>
  <si>
    <t>５等級</t>
    <rPh sb="1" eb="3">
      <t>トウキュウ</t>
    </rPh>
    <phoneticPr fontId="1"/>
  </si>
  <si>
    <t>社内他部署の改善事例を情報収集して、部署内へ展開している</t>
    <rPh sb="0" eb="2">
      <t>シャナイ</t>
    </rPh>
    <rPh sb="2" eb="5">
      <t>タブショ</t>
    </rPh>
    <rPh sb="6" eb="8">
      <t>カイゼン</t>
    </rPh>
    <rPh sb="8" eb="10">
      <t>ジレイ</t>
    </rPh>
    <rPh sb="11" eb="13">
      <t>ジョウホウ</t>
    </rPh>
    <rPh sb="13" eb="15">
      <t>シュウシュウ</t>
    </rPh>
    <rPh sb="18" eb="20">
      <t>ブショ</t>
    </rPh>
    <rPh sb="20" eb="21">
      <t>ナイ</t>
    </rPh>
    <rPh sb="22" eb="24">
      <t>テンカイ</t>
    </rPh>
    <phoneticPr fontId="1"/>
  </si>
  <si>
    <t>社内他部門にまたがるトラブルを対処している</t>
    <rPh sb="0" eb="2">
      <t>シャナイ</t>
    </rPh>
    <rPh sb="2" eb="5">
      <t>タブモン</t>
    </rPh>
    <rPh sb="15" eb="17">
      <t>タイショ</t>
    </rPh>
    <phoneticPr fontId="1"/>
  </si>
  <si>
    <t>部下を、他の部下によって間接的に指導している</t>
    <rPh sb="0" eb="2">
      <t>ブカ</t>
    </rPh>
    <rPh sb="4" eb="5">
      <t>ホカ</t>
    </rPh>
    <rPh sb="6" eb="8">
      <t>ブカ</t>
    </rPh>
    <rPh sb="12" eb="15">
      <t>カンセツテキ</t>
    </rPh>
    <rPh sb="16" eb="18">
      <t>シドウ</t>
    </rPh>
    <phoneticPr fontId="1"/>
  </si>
  <si>
    <t>部署の理想的状態を踏まえて目標を設定している</t>
    <rPh sb="0" eb="2">
      <t>ブショ</t>
    </rPh>
    <rPh sb="3" eb="6">
      <t>リソウテキ</t>
    </rPh>
    <rPh sb="6" eb="8">
      <t>ジョウタイ</t>
    </rPh>
    <rPh sb="9" eb="10">
      <t>フ</t>
    </rPh>
    <rPh sb="13" eb="15">
      <t>モクヒョウ</t>
    </rPh>
    <rPh sb="16" eb="18">
      <t>セッテイ</t>
    </rPh>
    <phoneticPr fontId="1"/>
  </si>
  <si>
    <t>職場に必要なもの、情報などの資源を確保している</t>
    <rPh sb="0" eb="2">
      <t>ショクバ</t>
    </rPh>
    <rPh sb="3" eb="5">
      <t>ヒツヨウ</t>
    </rPh>
    <rPh sb="9" eb="11">
      <t>ジョウホウ</t>
    </rPh>
    <rPh sb="14" eb="16">
      <t>シゲン</t>
    </rPh>
    <rPh sb="17" eb="19">
      <t>カクホ</t>
    </rPh>
    <phoneticPr fontId="1"/>
  </si>
  <si>
    <t>他部署の良い点を取り入れて自部署の目標を達成している</t>
    <rPh sb="0" eb="3">
      <t>タブショ</t>
    </rPh>
    <rPh sb="4" eb="5">
      <t>ヨ</t>
    </rPh>
    <rPh sb="6" eb="7">
      <t>テン</t>
    </rPh>
    <rPh sb="8" eb="9">
      <t>ト</t>
    </rPh>
    <rPh sb="10" eb="11">
      <t>イ</t>
    </rPh>
    <rPh sb="13" eb="16">
      <t>ジブショ</t>
    </rPh>
    <rPh sb="17" eb="19">
      <t>モクヒョウ</t>
    </rPh>
    <rPh sb="20" eb="22">
      <t>タッセイ</t>
    </rPh>
    <phoneticPr fontId="1"/>
  </si>
  <si>
    <t>社内他部門に関わる問題を解決している</t>
    <rPh sb="0" eb="2">
      <t>シャナイ</t>
    </rPh>
    <rPh sb="2" eb="5">
      <t>タブモン</t>
    </rPh>
    <rPh sb="6" eb="7">
      <t>カカ</t>
    </rPh>
    <rPh sb="9" eb="11">
      <t>モンダイ</t>
    </rPh>
    <rPh sb="12" eb="14">
      <t>カイケツ</t>
    </rPh>
    <phoneticPr fontId="1"/>
  </si>
  <si>
    <t>将来を見据えた職場課題を解決している</t>
    <rPh sb="0" eb="2">
      <t>ショウライ</t>
    </rPh>
    <rPh sb="3" eb="5">
      <t>ミス</t>
    </rPh>
    <rPh sb="7" eb="9">
      <t>ショクバ</t>
    </rPh>
    <rPh sb="9" eb="11">
      <t>カダイ</t>
    </rPh>
    <rPh sb="12" eb="14">
      <t>カイケツ</t>
    </rPh>
    <phoneticPr fontId="1"/>
  </si>
  <si>
    <t>他部門の良い着眼を探索している</t>
    <rPh sb="0" eb="3">
      <t>タブモン</t>
    </rPh>
    <rPh sb="4" eb="5">
      <t>ヨ</t>
    </rPh>
    <rPh sb="6" eb="8">
      <t>チャクガン</t>
    </rPh>
    <rPh sb="9" eb="11">
      <t>タンサク</t>
    </rPh>
    <phoneticPr fontId="1"/>
  </si>
  <si>
    <t>部署の責任者として、人脈の維持、交渉をしている</t>
    <rPh sb="0" eb="2">
      <t>ブショ</t>
    </rPh>
    <phoneticPr fontId="1"/>
  </si>
  <si>
    <t>４等級</t>
    <rPh sb="1" eb="3">
      <t>トウキュウ</t>
    </rPh>
    <phoneticPr fontId="1"/>
  </si>
  <si>
    <t>業務改善すべき点を指示し、改善効果を出してる</t>
    <rPh sb="0" eb="2">
      <t>ギョウム</t>
    </rPh>
    <rPh sb="2" eb="4">
      <t>カイゼン</t>
    </rPh>
    <rPh sb="7" eb="8">
      <t>テン</t>
    </rPh>
    <rPh sb="9" eb="11">
      <t>シジ</t>
    </rPh>
    <rPh sb="13" eb="15">
      <t>カイゼン</t>
    </rPh>
    <rPh sb="15" eb="17">
      <t>コウカ</t>
    </rPh>
    <rPh sb="18" eb="19">
      <t>ダ</t>
    </rPh>
    <phoneticPr fontId="1"/>
  </si>
  <si>
    <t>通常業務のトラブルを対処している</t>
    <rPh sb="0" eb="2">
      <t>ツウジョウ</t>
    </rPh>
    <rPh sb="2" eb="4">
      <t>ギョウム</t>
    </rPh>
    <rPh sb="10" eb="12">
      <t>タイショ</t>
    </rPh>
    <phoneticPr fontId="1"/>
  </si>
  <si>
    <t>部下の報告を待たずに、業務の進捗等を部下に聴いている</t>
    <rPh sb="0" eb="2">
      <t>ブカ</t>
    </rPh>
    <rPh sb="3" eb="5">
      <t>ホウコク</t>
    </rPh>
    <rPh sb="6" eb="7">
      <t>マ</t>
    </rPh>
    <rPh sb="11" eb="13">
      <t>ギョウム</t>
    </rPh>
    <rPh sb="14" eb="16">
      <t>シンチョク</t>
    </rPh>
    <rPh sb="16" eb="17">
      <t>トウ</t>
    </rPh>
    <rPh sb="18" eb="20">
      <t>ブカ</t>
    </rPh>
    <rPh sb="21" eb="22">
      <t>キ</t>
    </rPh>
    <phoneticPr fontId="1"/>
  </si>
  <si>
    <t>部下の個人的特徴を踏まえて指導している</t>
    <rPh sb="0" eb="2">
      <t>ブカ</t>
    </rPh>
    <rPh sb="3" eb="6">
      <t>コジンテキ</t>
    </rPh>
    <rPh sb="6" eb="8">
      <t>トクチョウ</t>
    </rPh>
    <rPh sb="9" eb="10">
      <t>フ</t>
    </rPh>
    <rPh sb="13" eb="15">
      <t>シドウ</t>
    </rPh>
    <phoneticPr fontId="1"/>
  </si>
  <si>
    <t>部署のメンバーの個人別目標と実績を管理している</t>
    <rPh sb="0" eb="2">
      <t>ブショ</t>
    </rPh>
    <rPh sb="8" eb="10">
      <t>コジン</t>
    </rPh>
    <rPh sb="10" eb="11">
      <t>ベツ</t>
    </rPh>
    <rPh sb="11" eb="13">
      <t>モクヒョウ</t>
    </rPh>
    <rPh sb="14" eb="16">
      <t>ジッセキ</t>
    </rPh>
    <rPh sb="17" eb="19">
      <t>カンリ</t>
    </rPh>
    <phoneticPr fontId="1"/>
  </si>
  <si>
    <t>職場で必要な資材などを欠品することなく手配している</t>
    <rPh sb="0" eb="2">
      <t>ショクバ</t>
    </rPh>
    <rPh sb="3" eb="5">
      <t>ヒツヨウ</t>
    </rPh>
    <rPh sb="6" eb="8">
      <t>シザイ</t>
    </rPh>
    <rPh sb="11" eb="13">
      <t>ケッピン</t>
    </rPh>
    <rPh sb="19" eb="21">
      <t>テハイ</t>
    </rPh>
    <phoneticPr fontId="1"/>
  </si>
  <si>
    <t>自部署の業績目標達成のために対応している</t>
    <rPh sb="0" eb="3">
      <t>ジブショ</t>
    </rPh>
    <rPh sb="4" eb="6">
      <t>ギョウセキ</t>
    </rPh>
    <rPh sb="6" eb="8">
      <t>モクヒョウ</t>
    </rPh>
    <rPh sb="8" eb="10">
      <t>タッセイ</t>
    </rPh>
    <rPh sb="14" eb="16">
      <t>タイオウ</t>
    </rPh>
    <phoneticPr fontId="1"/>
  </si>
  <si>
    <t>部署を横断する問題解決をしている</t>
    <rPh sb="0" eb="2">
      <t>ブショ</t>
    </rPh>
    <rPh sb="3" eb="5">
      <t>オウダン</t>
    </rPh>
    <rPh sb="7" eb="9">
      <t>モンダイ</t>
    </rPh>
    <rPh sb="9" eb="11">
      <t>カイケツ</t>
    </rPh>
    <phoneticPr fontId="1"/>
  </si>
  <si>
    <t>将来を見据えて、職場の課題を定義している</t>
    <rPh sb="0" eb="2">
      <t>ショウライ</t>
    </rPh>
    <rPh sb="3" eb="5">
      <t>ミス</t>
    </rPh>
    <rPh sb="8" eb="10">
      <t>ショクバ</t>
    </rPh>
    <rPh sb="11" eb="13">
      <t>カダイ</t>
    </rPh>
    <rPh sb="14" eb="16">
      <t>テイギ</t>
    </rPh>
    <phoneticPr fontId="1"/>
  </si>
  <si>
    <t>自部署内の良い着眼を自部署全体へ波及している</t>
    <rPh sb="0" eb="3">
      <t>ジブショ</t>
    </rPh>
    <rPh sb="3" eb="4">
      <t>ナイ</t>
    </rPh>
    <rPh sb="5" eb="6">
      <t>ヨ</t>
    </rPh>
    <rPh sb="7" eb="9">
      <t>チャクガン</t>
    </rPh>
    <rPh sb="10" eb="13">
      <t>ジブショ</t>
    </rPh>
    <rPh sb="13" eb="15">
      <t>ゼンタイ</t>
    </rPh>
    <rPh sb="16" eb="18">
      <t>ハキュウ</t>
    </rPh>
    <phoneticPr fontId="1"/>
  </si>
  <si>
    <t>一般職</t>
    <rPh sb="0" eb="2">
      <t>イッパン</t>
    </rPh>
    <rPh sb="2" eb="3">
      <t>ショク</t>
    </rPh>
    <phoneticPr fontId="1"/>
  </si>
  <si>
    <t>担当する業務をより良い方向に変えつつ、適正に遂行している</t>
    <rPh sb="0" eb="2">
      <t>タントウ</t>
    </rPh>
    <rPh sb="4" eb="6">
      <t>ギョウム</t>
    </rPh>
    <rPh sb="9" eb="10">
      <t>ヨ</t>
    </rPh>
    <rPh sb="11" eb="13">
      <t>ホウコウ</t>
    </rPh>
    <rPh sb="14" eb="15">
      <t>カ</t>
    </rPh>
    <rPh sb="19" eb="21">
      <t>テキセイ</t>
    </rPh>
    <rPh sb="22" eb="24">
      <t>スイコウ</t>
    </rPh>
    <phoneticPr fontId="1"/>
  </si>
  <si>
    <t>３等級</t>
    <rPh sb="1" eb="3">
      <t>トウキュウ</t>
    </rPh>
    <phoneticPr fontId="1"/>
  </si>
  <si>
    <t>担当領域の業務を一人で業務を遂行できる</t>
    <rPh sb="0" eb="2">
      <t>タントウ</t>
    </rPh>
    <rPh sb="2" eb="4">
      <t>リョウイキ</t>
    </rPh>
    <rPh sb="5" eb="7">
      <t>ギョウム</t>
    </rPh>
    <rPh sb="8" eb="10">
      <t>ヒトリ</t>
    </rPh>
    <rPh sb="11" eb="13">
      <t>ギョウム</t>
    </rPh>
    <rPh sb="14" eb="16">
      <t>スイコウ</t>
    </rPh>
    <phoneticPr fontId="1"/>
  </si>
  <si>
    <t>定期的に改善して、有効性を向上している</t>
    <rPh sb="0" eb="3">
      <t>テイキテキ</t>
    </rPh>
    <rPh sb="4" eb="6">
      <t>カイゼン</t>
    </rPh>
    <rPh sb="9" eb="12">
      <t>ユウコウセイ</t>
    </rPh>
    <rPh sb="13" eb="15">
      <t>コウジョウ</t>
    </rPh>
    <phoneticPr fontId="1"/>
  </si>
  <si>
    <t>業務の進捗・結果の報告に加えて、要所で相談している</t>
    <rPh sb="0" eb="2">
      <t>ギョウム</t>
    </rPh>
    <rPh sb="3" eb="5">
      <t>シンチョク</t>
    </rPh>
    <rPh sb="6" eb="8">
      <t>ケッカ</t>
    </rPh>
    <rPh sb="9" eb="11">
      <t>ホウコク</t>
    </rPh>
    <rPh sb="12" eb="13">
      <t>クワ</t>
    </rPh>
    <rPh sb="16" eb="18">
      <t>ヨウショ</t>
    </rPh>
    <rPh sb="19" eb="21">
      <t>ソウダン</t>
    </rPh>
    <phoneticPr fontId="1"/>
  </si>
  <si>
    <t>後輩に対して必要に応じて指導している</t>
    <rPh sb="0" eb="2">
      <t>コウハイ</t>
    </rPh>
    <rPh sb="3" eb="4">
      <t>タイ</t>
    </rPh>
    <rPh sb="6" eb="8">
      <t>ヒツヨウ</t>
    </rPh>
    <rPh sb="9" eb="10">
      <t>オウ</t>
    </rPh>
    <rPh sb="12" eb="14">
      <t>シドウ</t>
    </rPh>
    <phoneticPr fontId="1"/>
  </si>
  <si>
    <t>業務の目標を設定して、実績の差を管理している</t>
    <rPh sb="0" eb="2">
      <t>ギョウム</t>
    </rPh>
    <rPh sb="3" eb="5">
      <t>モクヒョウ</t>
    </rPh>
    <rPh sb="6" eb="8">
      <t>セッテイ</t>
    </rPh>
    <rPh sb="11" eb="13">
      <t>ジッセキ</t>
    </rPh>
    <rPh sb="14" eb="15">
      <t>サ</t>
    </rPh>
    <rPh sb="16" eb="18">
      <t>カンリ</t>
    </rPh>
    <phoneticPr fontId="1"/>
  </si>
  <si>
    <t>資材や備品の無駄をなくす改善をしている</t>
    <rPh sb="0" eb="2">
      <t>シザイ</t>
    </rPh>
    <rPh sb="3" eb="5">
      <t>ビヒン</t>
    </rPh>
    <rPh sb="6" eb="8">
      <t>ムダ</t>
    </rPh>
    <rPh sb="12" eb="14">
      <t>カイゼン</t>
    </rPh>
    <phoneticPr fontId="1"/>
  </si>
  <si>
    <t>自業務に関わる問題を解決している</t>
    <rPh sb="0" eb="1">
      <t>ジ</t>
    </rPh>
    <rPh sb="1" eb="3">
      <t>ギョウム</t>
    </rPh>
    <rPh sb="4" eb="5">
      <t>カカ</t>
    </rPh>
    <rPh sb="7" eb="9">
      <t>モンダイ</t>
    </rPh>
    <rPh sb="10" eb="12">
      <t>カイケツ</t>
    </rPh>
    <phoneticPr fontId="1"/>
  </si>
  <si>
    <t>与えられた状態の理想的な状態を考えている</t>
    <rPh sb="0" eb="1">
      <t>アタ</t>
    </rPh>
    <rPh sb="5" eb="7">
      <t>ジョウタイ</t>
    </rPh>
    <rPh sb="8" eb="11">
      <t>リソウテキ</t>
    </rPh>
    <rPh sb="12" eb="14">
      <t>ジョウタイ</t>
    </rPh>
    <rPh sb="15" eb="16">
      <t>カンガ</t>
    </rPh>
    <phoneticPr fontId="1"/>
  </si>
  <si>
    <t>２等級</t>
    <rPh sb="1" eb="3">
      <t>トウキュウ</t>
    </rPh>
    <phoneticPr fontId="1"/>
  </si>
  <si>
    <t>上司の指示に基づいて、主体的に業務を遂行できる</t>
    <rPh sb="0" eb="2">
      <t>ジョウシ</t>
    </rPh>
    <rPh sb="3" eb="5">
      <t>シジ</t>
    </rPh>
    <rPh sb="6" eb="7">
      <t>モト</t>
    </rPh>
    <rPh sb="11" eb="14">
      <t>シュタイテキ</t>
    </rPh>
    <rPh sb="15" eb="17">
      <t>ギョウム</t>
    </rPh>
    <rPh sb="18" eb="20">
      <t>スイコウ</t>
    </rPh>
    <phoneticPr fontId="1"/>
  </si>
  <si>
    <t>有効性のある改善提案をしている</t>
    <rPh sb="0" eb="3">
      <t>ユウコウセイ</t>
    </rPh>
    <rPh sb="6" eb="8">
      <t>カイゼン</t>
    </rPh>
    <rPh sb="8" eb="10">
      <t>テイアン</t>
    </rPh>
    <phoneticPr fontId="1"/>
  </si>
  <si>
    <t>業務の進捗と結果（完了報告・トラブル）を上司に報告している</t>
    <rPh sb="0" eb="2">
      <t>ギョウム</t>
    </rPh>
    <rPh sb="3" eb="5">
      <t>シンチョク</t>
    </rPh>
    <rPh sb="6" eb="8">
      <t>ケッカ</t>
    </rPh>
    <rPh sb="9" eb="11">
      <t>カンリョウ</t>
    </rPh>
    <rPh sb="11" eb="13">
      <t>ホウコク</t>
    </rPh>
    <rPh sb="20" eb="22">
      <t>ジョウシ</t>
    </rPh>
    <rPh sb="23" eb="25">
      <t>ホウコク</t>
    </rPh>
    <phoneticPr fontId="1"/>
  </si>
  <si>
    <t>日々の業務の実績を記録して、報告している</t>
  </si>
  <si>
    <t>資材や備品などの無駄のない使用方法を考えている</t>
    <rPh sb="0" eb="2">
      <t>シザイ</t>
    </rPh>
    <rPh sb="3" eb="5">
      <t>ビヒン</t>
    </rPh>
    <rPh sb="8" eb="10">
      <t>ムダ</t>
    </rPh>
    <rPh sb="13" eb="15">
      <t>シヨウ</t>
    </rPh>
    <rPh sb="15" eb="17">
      <t>ホウホウ</t>
    </rPh>
    <rPh sb="18" eb="19">
      <t>カンガ</t>
    </rPh>
    <phoneticPr fontId="1"/>
  </si>
  <si>
    <t>原因の論理的検討や多彩な対策を提案している</t>
    <rPh sb="0" eb="2">
      <t>ゲンイン</t>
    </rPh>
    <rPh sb="3" eb="5">
      <t>ロンリ</t>
    </rPh>
    <rPh sb="5" eb="6">
      <t>テキ</t>
    </rPh>
    <rPh sb="6" eb="8">
      <t>ケントウ</t>
    </rPh>
    <rPh sb="9" eb="11">
      <t>タサイ</t>
    </rPh>
    <rPh sb="12" eb="14">
      <t>タイサク</t>
    </rPh>
    <rPh sb="15" eb="17">
      <t>テイアン</t>
    </rPh>
    <phoneticPr fontId="1"/>
  </si>
  <si>
    <t>新しい着眼に挑戦する意欲がある</t>
    <rPh sb="0" eb="1">
      <t>アタラ</t>
    </rPh>
    <rPh sb="3" eb="5">
      <t>チャクガン</t>
    </rPh>
    <rPh sb="6" eb="8">
      <t>チョウセン</t>
    </rPh>
    <rPh sb="10" eb="12">
      <t>イヨク</t>
    </rPh>
    <phoneticPr fontId="1"/>
  </si>
  <si>
    <t>１等級</t>
    <rPh sb="1" eb="3">
      <t>トウキュウ</t>
    </rPh>
    <phoneticPr fontId="1"/>
  </si>
  <si>
    <t>上司の指示と指導の下で、業務を遂行できる</t>
    <rPh sb="0" eb="2">
      <t>ジョウシ</t>
    </rPh>
    <rPh sb="3" eb="5">
      <t>シジ</t>
    </rPh>
    <rPh sb="6" eb="8">
      <t>シドウ</t>
    </rPh>
    <rPh sb="9" eb="10">
      <t>モト</t>
    </rPh>
    <rPh sb="12" eb="14">
      <t>ギョウム</t>
    </rPh>
    <rPh sb="15" eb="17">
      <t>スイコウ</t>
    </rPh>
    <phoneticPr fontId="1"/>
  </si>
  <si>
    <t>有効性はなくても改善提案をしている</t>
    <rPh sb="0" eb="3">
      <t>ユウコウセイ</t>
    </rPh>
    <rPh sb="8" eb="10">
      <t>カイゼン</t>
    </rPh>
    <rPh sb="10" eb="12">
      <t>テイアン</t>
    </rPh>
    <phoneticPr fontId="1"/>
  </si>
  <si>
    <t>業務の結果（完了報告・トラブル）を上司に報告している</t>
    <rPh sb="0" eb="2">
      <t>ギョウム</t>
    </rPh>
    <rPh sb="3" eb="5">
      <t>ケッカ</t>
    </rPh>
    <rPh sb="6" eb="8">
      <t>カンリョウ</t>
    </rPh>
    <rPh sb="8" eb="10">
      <t>ホウコク</t>
    </rPh>
    <rPh sb="17" eb="19">
      <t>ジョウシ</t>
    </rPh>
    <rPh sb="20" eb="22">
      <t>ホウコク</t>
    </rPh>
    <phoneticPr fontId="1"/>
  </si>
  <si>
    <t>資材や備品などを無駄なく使用している</t>
    <rPh sb="0" eb="2">
      <t>シザイ</t>
    </rPh>
    <rPh sb="3" eb="5">
      <t>ビヒン</t>
    </rPh>
    <rPh sb="8" eb="10">
      <t>ムダ</t>
    </rPh>
    <rPh sb="12" eb="14">
      <t>シヨウ</t>
    </rPh>
    <phoneticPr fontId="1"/>
  </si>
  <si>
    <t>問題解決に際しての現状分析に貢献している</t>
    <rPh sb="0" eb="2">
      <t>モンダイ</t>
    </rPh>
    <rPh sb="2" eb="4">
      <t>カイケツ</t>
    </rPh>
    <rPh sb="5" eb="6">
      <t>サイ</t>
    </rPh>
    <rPh sb="9" eb="11">
      <t>ゲンジョウ</t>
    </rPh>
    <rPh sb="11" eb="13">
      <t>ブンセキ</t>
    </rPh>
    <rPh sb="14" eb="16">
      <t>コウケン</t>
    </rPh>
    <phoneticPr fontId="1"/>
  </si>
  <si>
    <t>他人の良い着眼に学ぶ姿勢がある</t>
    <rPh sb="0" eb="2">
      <t>タニン</t>
    </rPh>
    <rPh sb="3" eb="4">
      <t>ヨ</t>
    </rPh>
    <rPh sb="5" eb="7">
      <t>チャクガン</t>
    </rPh>
    <rPh sb="8" eb="9">
      <t>マナ</t>
    </rPh>
    <rPh sb="10" eb="12">
      <t>シセイ</t>
    </rPh>
    <phoneticPr fontId="1"/>
  </si>
  <si>
    <t>■基本給テーブル</t>
    <rPh sb="1" eb="4">
      <t>キホンキュウ</t>
    </rPh>
    <phoneticPr fontId="1"/>
  </si>
  <si>
    <t>昇給額</t>
    <rPh sb="0" eb="2">
      <t>ショウキュウ</t>
    </rPh>
    <rPh sb="2" eb="3">
      <t>ガク</t>
    </rPh>
    <phoneticPr fontId="1"/>
  </si>
  <si>
    <t>号</t>
    <rPh sb="0" eb="1">
      <t>ゴウ</t>
    </rPh>
    <phoneticPr fontId="1"/>
  </si>
  <si>
    <t>加齢</t>
    <rPh sb="0" eb="2">
      <t>カレイ</t>
    </rPh>
    <phoneticPr fontId="1"/>
  </si>
  <si>
    <t>昇格</t>
    <rPh sb="0" eb="2">
      <t>ショウカク</t>
    </rPh>
    <phoneticPr fontId="1"/>
  </si>
  <si>
    <t>生涯賃金</t>
    <rPh sb="0" eb="2">
      <t>ショウガイ</t>
    </rPh>
    <rPh sb="2" eb="4">
      <t>チンギン</t>
    </rPh>
    <phoneticPr fontId="1"/>
  </si>
  <si>
    <t>補助職</t>
    <rPh sb="0" eb="2">
      <t>ホジョ</t>
    </rPh>
    <rPh sb="2" eb="3">
      <t>ショク</t>
    </rPh>
    <phoneticPr fontId="1"/>
  </si>
  <si>
    <t>年齢</t>
    <rPh sb="0" eb="2">
      <t>ネンレイ</t>
    </rPh>
    <phoneticPr fontId="1"/>
  </si>
  <si>
    <t>年齢給指数</t>
    <rPh sb="0" eb="3">
      <t>ネンレイキュウ</t>
    </rPh>
    <rPh sb="3" eb="5">
      <t>シスウ</t>
    </rPh>
    <phoneticPr fontId="1"/>
  </si>
  <si>
    <t>初任給</t>
    <rPh sb="0" eb="3">
      <t>ショニンキュウ</t>
    </rPh>
    <phoneticPr fontId="1"/>
  </si>
  <si>
    <t>大卒</t>
    <rPh sb="0" eb="2">
      <t>ダイソツ</t>
    </rPh>
    <phoneticPr fontId="1"/>
  </si>
  <si>
    <t>賞与年間月数</t>
    <rPh sb="0" eb="2">
      <t>ショウヨ</t>
    </rPh>
    <rPh sb="2" eb="4">
      <t>ネンカン</t>
    </rPh>
    <rPh sb="4" eb="6">
      <t>ゲッスウ</t>
    </rPh>
    <phoneticPr fontId="1"/>
  </si>
  <si>
    <t>ヶ月</t>
    <rPh sb="1" eb="2">
      <t>ゲツ</t>
    </rPh>
    <phoneticPr fontId="1"/>
  </si>
  <si>
    <t>専卒</t>
    <rPh sb="0" eb="1">
      <t>セン</t>
    </rPh>
    <rPh sb="1" eb="2">
      <t>ソツ</t>
    </rPh>
    <phoneticPr fontId="1"/>
  </si>
  <si>
    <t>高卒</t>
    <rPh sb="0" eb="2">
      <t>コウソツ</t>
    </rPh>
    <phoneticPr fontId="1"/>
  </si>
  <si>
    <t>給与</t>
    <rPh sb="0" eb="2">
      <t>キュウヨ</t>
    </rPh>
    <phoneticPr fontId="1"/>
  </si>
  <si>
    <t>社長業務移管計画</t>
    <rPh sb="0" eb="2">
      <t>シャチョウ</t>
    </rPh>
    <rPh sb="2" eb="4">
      <t>ギョウム</t>
    </rPh>
    <rPh sb="4" eb="6">
      <t>イカン</t>
    </rPh>
    <rPh sb="6" eb="8">
      <t>ケイカク</t>
    </rPh>
    <phoneticPr fontId="1"/>
  </si>
  <si>
    <t>分析担当者</t>
    <rPh sb="0" eb="2">
      <t>ブンセキ</t>
    </rPh>
    <rPh sb="2" eb="4">
      <t>タントウ</t>
    </rPh>
    <rPh sb="4" eb="5">
      <t>シャ</t>
    </rPh>
    <phoneticPr fontId="1"/>
  </si>
  <si>
    <t>業務一覧</t>
    <rPh sb="0" eb="2">
      <t>ギョウム</t>
    </rPh>
    <rPh sb="2" eb="4">
      <t>イチラン</t>
    </rPh>
    <phoneticPr fontId="1"/>
  </si>
  <si>
    <t>業務量
【現状】</t>
    <rPh sb="0" eb="2">
      <t>ギョウム</t>
    </rPh>
    <rPh sb="2" eb="3">
      <t>リョウ</t>
    </rPh>
    <rPh sb="5" eb="7">
      <t>ゲンジョウ</t>
    </rPh>
    <phoneticPr fontId="1"/>
  </si>
  <si>
    <t>効率化余地診断</t>
    <rPh sb="0" eb="3">
      <t>コウリツカ</t>
    </rPh>
    <rPh sb="3" eb="5">
      <t>ヨチ</t>
    </rPh>
    <rPh sb="5" eb="7">
      <t>シンダン</t>
    </rPh>
    <phoneticPr fontId="1"/>
  </si>
  <si>
    <t>改善視点選択（3つの視点を選択）</t>
    <rPh sb="0" eb="2">
      <t>カイゼン</t>
    </rPh>
    <rPh sb="2" eb="4">
      <t>シテン</t>
    </rPh>
    <rPh sb="4" eb="6">
      <t>センタク</t>
    </rPh>
    <rPh sb="10" eb="12">
      <t>シテン</t>
    </rPh>
    <rPh sb="13" eb="15">
      <t>センタク</t>
    </rPh>
    <phoneticPr fontId="1"/>
  </si>
  <si>
    <t>移管計画</t>
    <rPh sb="0" eb="2">
      <t>イカン</t>
    </rPh>
    <rPh sb="2" eb="4">
      <t>ケイカク</t>
    </rPh>
    <phoneticPr fontId="1"/>
  </si>
  <si>
    <t>業務量
【移管後】</t>
    <rPh sb="0" eb="2">
      <t>ギョウム</t>
    </rPh>
    <rPh sb="2" eb="3">
      <t>リョウ</t>
    </rPh>
    <rPh sb="5" eb="7">
      <t>イカン</t>
    </rPh>
    <rPh sb="7" eb="8">
      <t>ゴ</t>
    </rPh>
    <phoneticPr fontId="1"/>
  </si>
  <si>
    <t>社長業務</t>
    <rPh sb="0" eb="2">
      <t>シャチョウ</t>
    </rPh>
    <rPh sb="2" eb="4">
      <t>ギョウム</t>
    </rPh>
    <phoneticPr fontId="1"/>
  </si>
  <si>
    <t>処理時間（分/回）</t>
    <rPh sb="0" eb="2">
      <t>ショリ</t>
    </rPh>
    <rPh sb="2" eb="4">
      <t>ジカン</t>
    </rPh>
    <rPh sb="5" eb="6">
      <t>フン</t>
    </rPh>
    <rPh sb="7" eb="8">
      <t>カイ</t>
    </rPh>
    <phoneticPr fontId="1"/>
  </si>
  <si>
    <t>処理頻度（回数）</t>
    <rPh sb="0" eb="2">
      <t>ショリ</t>
    </rPh>
    <rPh sb="2" eb="4">
      <t>ヒンド</t>
    </rPh>
    <rPh sb="5" eb="7">
      <t>カイスウ</t>
    </rPh>
    <phoneticPr fontId="1"/>
  </si>
  <si>
    <r>
      <rPr>
        <sz val="10"/>
        <color theme="1"/>
        <rFont val="HGP創英角ｺﾞｼｯｸUB"/>
        <family val="3"/>
        <charset val="128"/>
        <scheme val="minor"/>
      </rPr>
      <t>業務量</t>
    </r>
    <r>
      <rPr>
        <sz val="8"/>
        <color theme="1"/>
        <rFont val="HGP創英角ｺﾞｼｯｸUB"/>
        <family val="3"/>
        <charset val="128"/>
        <scheme val="minor"/>
      </rPr>
      <t xml:space="preserve">
（Hr/日）</t>
    </r>
    <rPh sb="0" eb="3">
      <t>ギョウムリョウ</t>
    </rPh>
    <rPh sb="8" eb="9">
      <t>ヒ</t>
    </rPh>
    <phoneticPr fontId="1"/>
  </si>
  <si>
    <t>改善対象選定</t>
    <rPh sb="0" eb="2">
      <t>カイゼン</t>
    </rPh>
    <rPh sb="2" eb="4">
      <t>タイショウ</t>
    </rPh>
    <rPh sb="4" eb="6">
      <t>センテイ</t>
    </rPh>
    <phoneticPr fontId="1"/>
  </si>
  <si>
    <t>特性分類</t>
    <rPh sb="0" eb="2">
      <t>トクセイ</t>
    </rPh>
    <rPh sb="2" eb="4">
      <t>ブンルイ</t>
    </rPh>
    <phoneticPr fontId="1"/>
  </si>
  <si>
    <t>特性別評価</t>
    <rPh sb="0" eb="2">
      <t>トクセイ</t>
    </rPh>
    <rPh sb="2" eb="3">
      <t>ベツ</t>
    </rPh>
    <rPh sb="3" eb="5">
      <t>ヒョウカ</t>
    </rPh>
    <phoneticPr fontId="1"/>
  </si>
  <si>
    <t>効率化余地</t>
    <rPh sb="0" eb="3">
      <t>コウリツカ</t>
    </rPh>
    <rPh sb="3" eb="5">
      <t>ヨチ</t>
    </rPh>
    <phoneticPr fontId="1"/>
  </si>
  <si>
    <t>削減</t>
    <rPh sb="0" eb="2">
      <t>サクゲン</t>
    </rPh>
    <phoneticPr fontId="1"/>
  </si>
  <si>
    <t>変更</t>
    <rPh sb="0" eb="2">
      <t>ヘンコウ</t>
    </rPh>
    <phoneticPr fontId="1"/>
  </si>
  <si>
    <t>管理</t>
    <rPh sb="0" eb="2">
      <t>カンリ</t>
    </rPh>
    <phoneticPr fontId="1"/>
  </si>
  <si>
    <t>ﾀｲﾐﾝｸﾞ</t>
    <phoneticPr fontId="1"/>
  </si>
  <si>
    <t>分担</t>
    <rPh sb="0" eb="2">
      <t>ブンタン</t>
    </rPh>
    <phoneticPr fontId="1"/>
  </si>
  <si>
    <t>確認欄</t>
    <rPh sb="0" eb="2">
      <t>カクニン</t>
    </rPh>
    <rPh sb="2" eb="3">
      <t>ラン</t>
    </rPh>
    <phoneticPr fontId="1"/>
  </si>
  <si>
    <t>山田</t>
    <rPh sb="0" eb="2">
      <t>ヤマダ</t>
    </rPh>
    <phoneticPr fontId="1"/>
  </si>
  <si>
    <t>木村</t>
    <rPh sb="0" eb="2">
      <t>キムラ</t>
    </rPh>
    <phoneticPr fontId="1"/>
  </si>
  <si>
    <t>鈴木</t>
    <rPh sb="0" eb="2">
      <t>スズキ</t>
    </rPh>
    <phoneticPr fontId="1"/>
  </si>
  <si>
    <t>大谷</t>
    <rPh sb="0" eb="2">
      <t>オオタニ</t>
    </rPh>
    <phoneticPr fontId="1"/>
  </si>
  <si>
    <t>移管
業務量</t>
    <rPh sb="0" eb="2">
      <t>イカン</t>
    </rPh>
    <rPh sb="3" eb="5">
      <t>ギョウム</t>
    </rPh>
    <rPh sb="5" eb="6">
      <t>リョウ</t>
    </rPh>
    <phoneticPr fontId="1"/>
  </si>
  <si>
    <t>移管後
業務量</t>
    <rPh sb="0" eb="2">
      <t>イカン</t>
    </rPh>
    <rPh sb="2" eb="3">
      <t>ゴ</t>
    </rPh>
    <rPh sb="4" eb="6">
      <t>ギョウム</t>
    </rPh>
    <rPh sb="6" eb="7">
      <t>リョウ</t>
    </rPh>
    <phoneticPr fontId="1"/>
  </si>
  <si>
    <t>短</t>
    <rPh sb="0" eb="1">
      <t>タン</t>
    </rPh>
    <phoneticPr fontId="1"/>
  </si>
  <si>
    <t>普通</t>
    <rPh sb="0" eb="2">
      <t>フツウ</t>
    </rPh>
    <phoneticPr fontId="1"/>
  </si>
  <si>
    <t>長</t>
    <rPh sb="0" eb="1">
      <t>ナガ</t>
    </rPh>
    <phoneticPr fontId="1"/>
  </si>
  <si>
    <t>合成
平均</t>
    <rPh sb="0" eb="2">
      <t>ゴウセイ</t>
    </rPh>
    <rPh sb="3" eb="5">
      <t>ヘイキン</t>
    </rPh>
    <phoneticPr fontId="1"/>
  </si>
  <si>
    <t>少</t>
    <rPh sb="0" eb="1">
      <t>スク</t>
    </rPh>
    <phoneticPr fontId="1"/>
  </si>
  <si>
    <t>多</t>
    <rPh sb="0" eb="1">
      <t>オオ</t>
    </rPh>
    <phoneticPr fontId="1"/>
  </si>
  <si>
    <t>頻度
単位</t>
    <rPh sb="0" eb="2">
      <t>ヒンド</t>
    </rPh>
    <rPh sb="3" eb="5">
      <t>タンイ</t>
    </rPh>
    <phoneticPr fontId="1"/>
  </si>
  <si>
    <t>定型</t>
    <rPh sb="0" eb="2">
      <t>テイケイ</t>
    </rPh>
    <phoneticPr fontId="1"/>
  </si>
  <si>
    <t>専門</t>
    <rPh sb="0" eb="2">
      <t>センモン</t>
    </rPh>
    <phoneticPr fontId="1"/>
  </si>
  <si>
    <t>横断</t>
    <rPh sb="0" eb="2">
      <t>オウダン</t>
    </rPh>
    <phoneticPr fontId="1"/>
  </si>
  <si>
    <t>ＰＪ</t>
    <phoneticPr fontId="1"/>
  </si>
  <si>
    <t>廃止</t>
    <rPh sb="0" eb="2">
      <t>ハイシ</t>
    </rPh>
    <phoneticPr fontId="1"/>
  </si>
  <si>
    <t>方法変更</t>
    <rPh sb="0" eb="2">
      <t>ホウホウ</t>
    </rPh>
    <rPh sb="2" eb="4">
      <t>ヘンコウ</t>
    </rPh>
    <phoneticPr fontId="1"/>
  </si>
  <si>
    <t>道具活用</t>
    <rPh sb="0" eb="2">
      <t>ドウグ</t>
    </rPh>
    <rPh sb="2" eb="4">
      <t>カツヨウ</t>
    </rPh>
    <phoneticPr fontId="1"/>
  </si>
  <si>
    <t>ＩＴ化</t>
    <rPh sb="2" eb="3">
      <t>カ</t>
    </rPh>
    <phoneticPr fontId="1"/>
  </si>
  <si>
    <t>自動処理</t>
    <rPh sb="0" eb="2">
      <t>ジドウ</t>
    </rPh>
    <rPh sb="2" eb="4">
      <t>ショリ</t>
    </rPh>
    <phoneticPr fontId="1"/>
  </si>
  <si>
    <t>共有化</t>
    <rPh sb="0" eb="2">
      <t>キョウユウ</t>
    </rPh>
    <rPh sb="2" eb="3">
      <t>カ</t>
    </rPh>
    <phoneticPr fontId="1"/>
  </si>
  <si>
    <t>ＤＢ化</t>
    <rPh sb="2" eb="3">
      <t>カ</t>
    </rPh>
    <phoneticPr fontId="1"/>
  </si>
  <si>
    <t>手順化</t>
    <rPh sb="0" eb="3">
      <t>テジュンカ</t>
    </rPh>
    <phoneticPr fontId="1"/>
  </si>
  <si>
    <t>標準化</t>
    <rPh sb="0" eb="3">
      <t>ヒョウジュンカ</t>
    </rPh>
    <phoneticPr fontId="1"/>
  </si>
  <si>
    <t>計画化</t>
    <rPh sb="0" eb="3">
      <t>ケイカクカ</t>
    </rPh>
    <phoneticPr fontId="1"/>
  </si>
  <si>
    <t>同時化</t>
    <rPh sb="0" eb="2">
      <t>ドウジ</t>
    </rPh>
    <rPh sb="2" eb="3">
      <t>カ</t>
    </rPh>
    <phoneticPr fontId="1"/>
  </si>
  <si>
    <t>別時化</t>
    <rPh sb="0" eb="1">
      <t>ベツ</t>
    </rPh>
    <rPh sb="1" eb="2">
      <t>ジ</t>
    </rPh>
    <rPh sb="2" eb="3">
      <t>カ</t>
    </rPh>
    <phoneticPr fontId="1"/>
  </si>
  <si>
    <t>分業化</t>
    <rPh sb="0" eb="3">
      <t>ブンギョウカ</t>
    </rPh>
    <phoneticPr fontId="1"/>
  </si>
  <si>
    <t>一貫化</t>
    <rPh sb="0" eb="3">
      <t>イッカンカ</t>
    </rPh>
    <phoneticPr fontId="1"/>
  </si>
  <si>
    <t>入替</t>
    <rPh sb="0" eb="2">
      <t>イレカエ</t>
    </rPh>
    <phoneticPr fontId="1"/>
  </si>
  <si>
    <t>分担変更</t>
    <rPh sb="0" eb="2">
      <t>ブンタン</t>
    </rPh>
    <rPh sb="2" eb="4">
      <t>ヘンコウ</t>
    </rPh>
    <phoneticPr fontId="1"/>
  </si>
  <si>
    <t>適用視点</t>
    <rPh sb="0" eb="2">
      <t>テキヨウ</t>
    </rPh>
    <rPh sb="2" eb="4">
      <t>シテン</t>
    </rPh>
    <phoneticPr fontId="1"/>
  </si>
  <si>
    <t>－</t>
  </si>
  <si>
    <t>合計</t>
    <rPh sb="0" eb="2">
      <t>ゴウケイ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</si>
</sst>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[Red]\-#,##0.0"/>
    <numFmt numFmtId="177" formatCode="0.0"/>
  </numFmts>
  <fonts count="32" x14ac:knownFonts="1">
    <font>
      <sz val="11"/>
      <color theme="1"/>
      <name val="HGP創英角ｺﾞｼｯｸUB"/>
      <family val="2"/>
      <charset val="128"/>
      <scheme val="minor"/>
    </font>
    <font>
      <sz val="6"/>
      <name val="HGP創英角ｺﾞｼｯｸUB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4"/>
      <color theme="1"/>
      <name val="HGP創英角ｺﾞｼｯｸUB"/>
      <family val="2"/>
      <charset val="128"/>
      <scheme val="minor"/>
    </font>
    <font>
      <sz val="11"/>
      <color theme="1"/>
      <name val="HGP創英角ｺﾞｼｯｸUB"/>
      <family val="2"/>
      <charset val="128"/>
      <scheme val="minor"/>
    </font>
    <font>
      <sz val="9"/>
      <color theme="1"/>
      <name val="HGP創英角ｺﾞｼｯｸUB"/>
      <family val="3"/>
      <charset val="128"/>
      <scheme val="minor"/>
    </font>
    <font>
      <sz val="8"/>
      <color theme="1"/>
      <name val="HGP創英角ｺﾞｼｯｸUB"/>
      <family val="3"/>
      <charset val="128"/>
      <scheme val="minor"/>
    </font>
    <font>
      <sz val="11"/>
      <color theme="0"/>
      <name val="HGP創英角ｺﾞｼｯｸUB"/>
      <family val="2"/>
      <charset val="128"/>
      <scheme val="minor"/>
    </font>
    <font>
      <sz val="10"/>
      <color theme="1"/>
      <name val="HGP創英角ｺﾞｼｯｸUB"/>
      <family val="2"/>
      <charset val="128"/>
      <scheme val="minor"/>
    </font>
    <font>
      <sz val="9"/>
      <color theme="1"/>
      <name val="HGP創英角ｺﾞｼｯｸUB"/>
      <family val="2"/>
      <charset val="128"/>
      <scheme val="minor"/>
    </font>
    <font>
      <sz val="10"/>
      <color theme="1"/>
      <name val="HGP創英角ｺﾞｼｯｸUB"/>
      <family val="3"/>
      <charset val="128"/>
      <scheme val="minor"/>
    </font>
    <font>
      <sz val="16"/>
      <color theme="1"/>
      <name val="HGP創英角ｺﾞｼｯｸUB"/>
      <family val="2"/>
      <charset val="128"/>
      <scheme val="minor"/>
    </font>
    <font>
      <sz val="12"/>
      <color theme="1"/>
      <name val="HGP創英角ｺﾞｼｯｸUB"/>
      <family val="3"/>
      <charset val="128"/>
      <scheme val="minor"/>
    </font>
    <font>
      <sz val="8"/>
      <color theme="1"/>
      <name val="HGP創英角ｺﾞｼｯｸUB"/>
      <family val="2"/>
      <charset val="128"/>
      <scheme val="minor"/>
    </font>
    <font>
      <sz val="12"/>
      <color theme="1"/>
      <name val="HGP創英角ｺﾞｼｯｸUB"/>
      <family val="2"/>
      <charset val="128"/>
      <scheme val="minor"/>
    </font>
    <font>
      <sz val="16"/>
      <color theme="1"/>
      <name val="HGP創英角ｺﾞｼｯｸUB"/>
      <family val="3"/>
      <charset val="128"/>
      <scheme val="minor"/>
    </font>
    <font>
      <sz val="12"/>
      <color rgb="FF262626"/>
      <name val="HGP創英角ｺﾞｼｯｸUB"/>
      <family val="3"/>
      <charset val="128"/>
      <scheme val="minor"/>
    </font>
    <font>
      <sz val="11"/>
      <color rgb="FF262626"/>
      <name val="HGP創英角ｺﾞｼｯｸUB"/>
      <family val="3"/>
      <charset val="128"/>
      <scheme val="minor"/>
    </font>
    <font>
      <sz val="11"/>
      <name val="HGP創英角ｺﾞｼｯｸUB"/>
      <family val="3"/>
      <charset val="128"/>
    </font>
    <font>
      <sz val="20"/>
      <name val="HGP創英角ｺﾞｼｯｸUB"/>
      <family val="3"/>
      <charset val="128"/>
    </font>
    <font>
      <sz val="6"/>
      <name val="ＭＳ Ｐゴシック"/>
      <family val="3"/>
      <charset val="128"/>
    </font>
    <font>
      <sz val="12"/>
      <name val="HGP創英角ｺﾞｼｯｸUB"/>
      <family val="3"/>
      <charset val="128"/>
    </font>
    <font>
      <sz val="16"/>
      <name val="HGP創英角ｺﾞｼｯｸUB"/>
      <family val="3"/>
      <charset val="128"/>
    </font>
    <font>
      <sz val="9"/>
      <name val="HGP創英角ｺﾞｼｯｸUB"/>
      <family val="3"/>
      <charset val="128"/>
    </font>
    <font>
      <sz val="10"/>
      <name val="HGP創英角ｺﾞｼｯｸUB"/>
      <family val="3"/>
      <charset val="128"/>
    </font>
    <font>
      <sz val="14"/>
      <name val="HGP創英角ｺﾞｼｯｸUB"/>
      <family val="3"/>
      <charset val="128"/>
    </font>
    <font>
      <sz val="14"/>
      <color theme="1"/>
      <name val="HGP創英角ｺﾞｼｯｸUB"/>
      <family val="3"/>
      <charset val="128"/>
      <scheme val="minor"/>
    </font>
    <font>
      <sz val="8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6"/>
      <color theme="1"/>
      <name val="HGP創英角ｺﾞｼｯｸUB"/>
      <family val="2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  <fill>
      <patternFill patternType="solid">
        <fgColor rgb="FFE5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 diagonalDown="1">
      <left style="thin">
        <color indexed="64"/>
      </left>
      <right/>
      <top/>
      <bottom/>
      <diagonal style="dashed">
        <color indexed="64"/>
      </diagonal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/>
      <bottom/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hair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hair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ashed">
        <color indexed="64"/>
      </right>
      <top style="hair">
        <color indexed="64"/>
      </top>
      <bottom style="hair">
        <color indexed="64"/>
      </bottom>
      <diagonal/>
    </border>
    <border>
      <left style="dashed">
        <color indexed="64"/>
      </left>
      <right style="dashed">
        <color indexed="64"/>
      </right>
      <top style="hair">
        <color indexed="64"/>
      </top>
      <bottom style="hair">
        <color indexed="64"/>
      </bottom>
      <diagonal/>
    </border>
    <border>
      <left style="dash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hair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hair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ashed">
        <color indexed="64"/>
      </right>
      <top style="double">
        <color indexed="64"/>
      </top>
      <bottom style="hair">
        <color indexed="64"/>
      </bottom>
      <diagonal/>
    </border>
    <border>
      <left style="dashed">
        <color indexed="64"/>
      </left>
      <right style="dashed">
        <color indexed="64"/>
      </right>
      <top style="double">
        <color indexed="64"/>
      </top>
      <bottom style="hair">
        <color indexed="64"/>
      </bottom>
      <diagonal/>
    </border>
    <border>
      <left style="dashed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ashed">
        <color indexed="64"/>
      </right>
      <top style="hair">
        <color indexed="64"/>
      </top>
      <bottom/>
      <diagonal/>
    </border>
    <border>
      <left style="dashed">
        <color indexed="64"/>
      </left>
      <right style="dashed">
        <color indexed="64"/>
      </right>
      <top style="hair">
        <color indexed="64"/>
      </top>
      <bottom/>
      <diagonal/>
    </border>
    <border>
      <left style="dashed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ashed">
        <color indexed="64"/>
      </right>
      <top/>
      <bottom style="hair">
        <color indexed="64"/>
      </bottom>
      <diagonal/>
    </border>
    <border>
      <left style="dashed">
        <color indexed="64"/>
      </left>
      <right style="dashed">
        <color indexed="64"/>
      </right>
      <top/>
      <bottom style="hair">
        <color indexed="64"/>
      </bottom>
      <diagonal/>
    </border>
    <border>
      <left style="dashed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hair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hair">
        <color indexed="64"/>
      </top>
      <bottom style="double">
        <color indexed="64"/>
      </bottom>
      <diagonal/>
    </border>
    <border>
      <left style="dashed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thin">
        <color auto="1"/>
      </bottom>
      <diagonal/>
    </border>
    <border>
      <left style="thin">
        <color auto="1"/>
      </left>
      <right/>
      <top/>
      <bottom style="dash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auto="1"/>
      </bottom>
      <diagonal/>
    </border>
    <border>
      <left style="thin">
        <color indexed="64"/>
      </left>
      <right style="thin">
        <color indexed="64"/>
      </right>
      <top style="dashed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</cellStyleXfs>
  <cellXfs count="495">
    <xf numFmtId="0" fontId="0" fillId="0" borderId="0" xfId="0">
      <alignment vertical="center"/>
    </xf>
    <xf numFmtId="38" fontId="0" fillId="0" borderId="1" xfId="6" applyFont="1" applyBorder="1" applyAlignment="1">
      <alignment horizontal="center" vertical="center"/>
    </xf>
    <xf numFmtId="38" fontId="0" fillId="0" borderId="0" xfId="6" applyFont="1" applyAlignment="1">
      <alignment horizontal="left" vertical="center"/>
    </xf>
    <xf numFmtId="38" fontId="0" fillId="0" borderId="0" xfId="6" applyFont="1" applyAlignment="1">
      <alignment horizontal="center" vertical="center"/>
    </xf>
    <xf numFmtId="38" fontId="0" fillId="0" borderId="11" xfId="6" applyFont="1" applyBorder="1" applyAlignment="1">
      <alignment horizontal="center" vertical="center"/>
    </xf>
    <xf numFmtId="38" fontId="0" fillId="0" borderId="9" xfId="6" applyFont="1" applyBorder="1" applyAlignment="1">
      <alignment horizontal="center" vertical="center"/>
    </xf>
    <xf numFmtId="38" fontId="4" fillId="0" borderId="0" xfId="6" applyFont="1" applyAlignment="1">
      <alignment horizontal="left" vertical="center"/>
    </xf>
    <xf numFmtId="38" fontId="0" fillId="0" borderId="1" xfId="6" applyFont="1" applyBorder="1" applyAlignment="1">
      <alignment horizontal="left" vertical="center" wrapText="1"/>
    </xf>
    <xf numFmtId="38" fontId="0" fillId="0" borderId="1" xfId="6" applyFont="1" applyBorder="1" applyAlignment="1">
      <alignment horizontal="left" vertical="center"/>
    </xf>
    <xf numFmtId="38" fontId="0" fillId="0" borderId="0" xfId="6" applyFont="1" applyBorder="1" applyAlignment="1">
      <alignment horizontal="left" vertical="center"/>
    </xf>
    <xf numFmtId="38" fontId="0" fillId="0" borderId="12" xfId="6" applyFont="1" applyBorder="1" applyAlignment="1">
      <alignment horizontal="left" vertical="center"/>
    </xf>
    <xf numFmtId="38" fontId="6" fillId="0" borderId="5" xfId="6" applyFont="1" applyBorder="1" applyAlignment="1">
      <alignment horizontal="left" vertical="center"/>
    </xf>
    <xf numFmtId="38" fontId="0" fillId="0" borderId="1" xfId="6" applyFont="1" applyBorder="1" applyAlignment="1">
      <alignment vertical="center" wrapText="1"/>
    </xf>
    <xf numFmtId="38" fontId="0" fillId="0" borderId="2" xfId="6" applyFont="1" applyBorder="1" applyAlignment="1">
      <alignment horizontal="left" vertical="center"/>
    </xf>
    <xf numFmtId="38" fontId="0" fillId="0" borderId="3" xfId="6" applyFont="1" applyBorder="1" applyAlignment="1">
      <alignment horizontal="left" vertical="center"/>
    </xf>
    <xf numFmtId="38" fontId="0" fillId="0" borderId="6" xfId="6" applyFont="1" applyBorder="1" applyAlignment="1">
      <alignment horizontal="left" vertical="center"/>
    </xf>
    <xf numFmtId="38" fontId="0" fillId="0" borderId="10" xfId="6" applyFont="1" applyBorder="1" applyAlignment="1">
      <alignment horizontal="left" vertical="center"/>
    </xf>
    <xf numFmtId="38" fontId="0" fillId="0" borderId="11" xfId="6" applyFont="1" applyBorder="1" applyAlignment="1">
      <alignment horizontal="left" vertical="center"/>
    </xf>
    <xf numFmtId="38" fontId="10" fillId="0" borderId="1" xfId="6" applyFont="1" applyBorder="1" applyAlignment="1">
      <alignment horizontal="left" vertical="center" wrapText="1"/>
    </xf>
    <xf numFmtId="38" fontId="6" fillId="0" borderId="3" xfId="6" applyFont="1" applyBorder="1" applyAlignment="1">
      <alignment horizontal="left" vertical="center"/>
    </xf>
    <xf numFmtId="38" fontId="6" fillId="0" borderId="7" xfId="6" applyFont="1" applyBorder="1" applyAlignment="1">
      <alignment horizontal="left" vertical="center"/>
    </xf>
    <xf numFmtId="38" fontId="0" fillId="0" borderId="13" xfId="6" applyFont="1" applyBorder="1" applyAlignment="1">
      <alignment horizontal="left" vertical="center"/>
    </xf>
    <xf numFmtId="38" fontId="10" fillId="0" borderId="0" xfId="6" applyFont="1" applyAlignment="1">
      <alignment horizontal="center" vertical="center"/>
    </xf>
    <xf numFmtId="38" fontId="0" fillId="0" borderId="0" xfId="6" applyFont="1" applyBorder="1" applyAlignment="1">
      <alignment horizontal="center" vertical="center"/>
    </xf>
    <xf numFmtId="38" fontId="10" fillId="0" borderId="1" xfId="6" applyFont="1" applyBorder="1" applyAlignment="1">
      <alignment horizontal="left" vertical="center" textRotation="255" wrapText="1"/>
    </xf>
    <xf numFmtId="38" fontId="0" fillId="0" borderId="0" xfId="6" applyFont="1" applyAlignment="1">
      <alignment horizontal="right" vertical="center"/>
    </xf>
    <xf numFmtId="38" fontId="0" fillId="0" borderId="1" xfId="6" applyFont="1" applyBorder="1" applyAlignment="1">
      <alignment horizontal="right" vertical="center"/>
    </xf>
    <xf numFmtId="38" fontId="5" fillId="2" borderId="1" xfId="6" applyFont="1" applyFill="1" applyBorder="1" applyAlignment="1">
      <alignment horizontal="center" vertical="center"/>
    </xf>
    <xf numFmtId="38" fontId="0" fillId="0" borderId="17" xfId="6" applyFont="1" applyBorder="1" applyAlignment="1">
      <alignment horizontal="left" vertical="center"/>
    </xf>
    <xf numFmtId="38" fontId="0" fillId="0" borderId="18" xfId="6" applyFont="1" applyBorder="1" applyAlignment="1">
      <alignment horizontal="center" vertical="center"/>
    </xf>
    <xf numFmtId="38" fontId="0" fillId="0" borderId="19" xfId="6" applyFont="1" applyBorder="1" applyAlignment="1">
      <alignment horizontal="left" vertical="center"/>
    </xf>
    <xf numFmtId="38" fontId="6" fillId="0" borderId="0" xfId="6" applyFont="1" applyAlignment="1">
      <alignment horizontal="center" vertical="center"/>
    </xf>
    <xf numFmtId="38" fontId="0" fillId="0" borderId="20" xfId="6" applyFont="1" applyBorder="1" applyAlignment="1">
      <alignment horizontal="right" vertical="center"/>
    </xf>
    <xf numFmtId="38" fontId="0" fillId="0" borderId="21" xfId="6" applyFont="1" applyBorder="1" applyAlignment="1">
      <alignment horizontal="left" vertical="center"/>
    </xf>
    <xf numFmtId="9" fontId="0" fillId="2" borderId="1" xfId="8" applyFont="1" applyFill="1" applyBorder="1" applyAlignment="1">
      <alignment horizontal="center" vertical="center"/>
    </xf>
    <xf numFmtId="176" fontId="0" fillId="0" borderId="1" xfId="6" applyNumberFormat="1" applyFont="1" applyBorder="1" applyAlignment="1">
      <alignment horizontal="center" vertical="center"/>
    </xf>
    <xf numFmtId="38" fontId="0" fillId="0" borderId="22" xfId="6" applyFont="1" applyBorder="1" applyAlignment="1">
      <alignment horizontal="right" vertical="center"/>
    </xf>
    <xf numFmtId="38" fontId="0" fillId="0" borderId="23" xfId="6" applyFont="1" applyBorder="1" applyAlignment="1">
      <alignment horizontal="center" vertical="center"/>
    </xf>
    <xf numFmtId="38" fontId="0" fillId="0" borderId="24" xfId="6" applyFont="1" applyBorder="1" applyAlignment="1">
      <alignment horizontal="left" vertical="center"/>
    </xf>
    <xf numFmtId="38" fontId="0" fillId="0" borderId="15" xfId="6" applyFont="1" applyBorder="1" applyAlignment="1">
      <alignment horizontal="left" vertical="center"/>
    </xf>
    <xf numFmtId="38" fontId="0" fillId="3" borderId="1" xfId="6" applyFont="1" applyFill="1" applyBorder="1" applyAlignment="1">
      <alignment horizontal="center" vertical="center"/>
    </xf>
    <xf numFmtId="9" fontId="0" fillId="0" borderId="0" xfId="8" applyFont="1" applyBorder="1" applyAlignment="1">
      <alignment horizontal="center" vertical="center"/>
    </xf>
    <xf numFmtId="38" fontId="0" fillId="0" borderId="0" xfId="6" applyFont="1" applyBorder="1" applyAlignment="1">
      <alignment horizontal="right" vertical="center"/>
    </xf>
    <xf numFmtId="0" fontId="0" fillId="0" borderId="1" xfId="8" applyNumberFormat="1" applyFont="1" applyBorder="1" applyAlignment="1">
      <alignment horizontal="center" vertical="center"/>
    </xf>
    <xf numFmtId="38" fontId="9" fillId="0" borderId="15" xfId="6" applyFont="1" applyBorder="1" applyAlignment="1">
      <alignment horizontal="right" vertical="center"/>
    </xf>
    <xf numFmtId="38" fontId="8" fillId="0" borderId="0" xfId="6" applyFont="1" applyAlignment="1">
      <alignment horizontal="center" vertical="center"/>
    </xf>
    <xf numFmtId="38" fontId="11" fillId="0" borderId="0" xfId="6" applyFont="1" applyAlignment="1">
      <alignment horizontal="left" vertical="center"/>
    </xf>
    <xf numFmtId="38" fontId="9" fillId="0" borderId="0" xfId="6" applyFont="1" applyAlignment="1">
      <alignment horizontal="left" vertical="center"/>
    </xf>
    <xf numFmtId="38" fontId="0" fillId="0" borderId="2" xfId="6" applyFont="1" applyBorder="1" applyAlignment="1">
      <alignment horizontal="center" vertical="center"/>
    </xf>
    <xf numFmtId="38" fontId="0" fillId="0" borderId="7" xfId="6" applyFont="1" applyBorder="1" applyAlignment="1">
      <alignment horizontal="center" vertical="center"/>
    </xf>
    <xf numFmtId="38" fontId="0" fillId="0" borderId="14" xfId="6" applyFont="1" applyBorder="1" applyAlignment="1">
      <alignment horizontal="center" vertical="center"/>
    </xf>
    <xf numFmtId="38" fontId="10" fillId="0" borderId="1" xfId="6" applyFont="1" applyBorder="1" applyAlignment="1">
      <alignment horizontal="center" textRotation="255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textRotation="255"/>
    </xf>
    <xf numFmtId="0" fontId="18" fillId="0" borderId="1" xfId="0" applyFont="1" applyBorder="1" applyAlignment="1">
      <alignment horizontal="center" vertical="center" textRotation="255"/>
    </xf>
    <xf numFmtId="0" fontId="0" fillId="0" borderId="1" xfId="0" applyBorder="1" applyAlignment="1">
      <alignment textRotation="255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8" fillId="0" borderId="1" xfId="0" applyFont="1" applyBorder="1">
      <alignment vertical="center"/>
    </xf>
    <xf numFmtId="0" fontId="18" fillId="0" borderId="0" xfId="0" applyFont="1">
      <alignment vertical="center"/>
    </xf>
    <xf numFmtId="0" fontId="0" fillId="0" borderId="1" xfId="0" applyBorder="1">
      <alignment vertical="center"/>
    </xf>
    <xf numFmtId="0" fontId="18" fillId="0" borderId="0" xfId="0" applyFont="1" applyAlignment="1">
      <alignment horizontal="center" vertical="center"/>
    </xf>
    <xf numFmtId="38" fontId="10" fillId="0" borderId="6" xfId="6" applyFont="1" applyBorder="1" applyAlignment="1">
      <alignment horizontal="center" vertical="center"/>
    </xf>
    <xf numFmtId="38" fontId="5" fillId="0" borderId="1" xfId="6" applyFont="1" applyBorder="1" applyAlignment="1">
      <alignment horizontal="left" vertical="center"/>
    </xf>
    <xf numFmtId="38" fontId="0" fillId="4" borderId="1" xfId="6" applyFont="1" applyFill="1" applyBorder="1" applyAlignment="1">
      <alignment horizontal="left" vertical="center"/>
    </xf>
    <xf numFmtId="38" fontId="4" fillId="0" borderId="0" xfId="6" applyFont="1" applyAlignment="1">
      <alignment vertical="center"/>
    </xf>
    <xf numFmtId="38" fontId="5" fillId="0" borderId="0" xfId="6" applyFont="1" applyAlignment="1">
      <alignment horizontal="right" vertical="center"/>
    </xf>
    <xf numFmtId="0" fontId="4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>
      <alignment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>
      <alignment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>
      <alignment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>
      <alignment vertical="center"/>
    </xf>
    <xf numFmtId="0" fontId="0" fillId="0" borderId="36" xfId="0" applyBorder="1" applyAlignment="1">
      <alignment horizontal="center" vertical="center"/>
    </xf>
    <xf numFmtId="9" fontId="0" fillId="0" borderId="0" xfId="8" applyFont="1" applyAlignment="1">
      <alignment horizontal="right" vertical="center"/>
    </xf>
    <xf numFmtId="9" fontId="9" fillId="0" borderId="0" xfId="8" applyFont="1" applyAlignment="1">
      <alignment horizontal="center" vertical="center"/>
    </xf>
    <xf numFmtId="9" fontId="0" fillId="0" borderId="0" xfId="0" applyNumberFormat="1">
      <alignment vertical="center"/>
    </xf>
    <xf numFmtId="177" fontId="9" fillId="0" borderId="0" xfId="8" applyNumberFormat="1" applyFont="1" applyAlignment="1">
      <alignment horizontal="center" vertical="center"/>
    </xf>
    <xf numFmtId="177" fontId="9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0" borderId="0" xfId="0" applyNumberFormat="1">
      <alignment vertical="center"/>
    </xf>
    <xf numFmtId="0" fontId="19" fillId="0" borderId="0" xfId="1" applyFont="1" applyAlignment="1">
      <alignment vertical="center"/>
    </xf>
    <xf numFmtId="0" fontId="20" fillId="0" borderId="0" xfId="1" applyFont="1" applyAlignment="1">
      <alignment horizontal="left" vertical="center"/>
    </xf>
    <xf numFmtId="0" fontId="19" fillId="0" borderId="37" xfId="1" applyFont="1" applyBorder="1" applyAlignment="1">
      <alignment horizontal="center" vertical="center"/>
    </xf>
    <xf numFmtId="0" fontId="19" fillId="0" borderId="38" xfId="1" applyFont="1" applyBorder="1" applyAlignment="1">
      <alignment horizontal="center" vertical="center"/>
    </xf>
    <xf numFmtId="0" fontId="19" fillId="0" borderId="39" xfId="1" applyFont="1" applyBorder="1" applyAlignment="1">
      <alignment horizontal="center" vertical="center"/>
    </xf>
    <xf numFmtId="0" fontId="24" fillId="0" borderId="0" xfId="1" applyFont="1" applyAlignment="1">
      <alignment vertical="center"/>
    </xf>
    <xf numFmtId="0" fontId="24" fillId="0" borderId="0" xfId="1" applyFont="1" applyAlignment="1">
      <alignment vertical="top" textRotation="255"/>
    </xf>
    <xf numFmtId="0" fontId="19" fillId="0" borderId="2" xfId="1" applyFont="1" applyBorder="1" applyAlignment="1">
      <alignment horizontal="center" vertical="center"/>
    </xf>
    <xf numFmtId="0" fontId="19" fillId="0" borderId="15" xfId="1" applyFont="1" applyBorder="1" applyAlignment="1">
      <alignment vertical="center"/>
    </xf>
    <xf numFmtId="0" fontId="19" fillId="0" borderId="47" xfId="1" quotePrefix="1" applyFont="1" applyBorder="1" applyAlignment="1">
      <alignment horizontal="center" vertical="center"/>
    </xf>
    <xf numFmtId="0" fontId="25" fillId="0" borderId="48" xfId="1" applyFont="1" applyBorder="1" applyAlignment="1">
      <alignment vertical="center"/>
    </xf>
    <xf numFmtId="0" fontId="24" fillId="0" borderId="49" xfId="1" applyFont="1" applyBorder="1" applyAlignment="1">
      <alignment horizontal="center" vertical="center"/>
    </xf>
    <xf numFmtId="0" fontId="24" fillId="0" borderId="50" xfId="1" applyFont="1" applyBorder="1" applyAlignment="1">
      <alignment horizontal="center" vertical="center"/>
    </xf>
    <xf numFmtId="0" fontId="24" fillId="0" borderId="51" xfId="1" applyFont="1" applyBorder="1" applyAlignment="1">
      <alignment horizontal="center" vertical="center"/>
    </xf>
    <xf numFmtId="0" fontId="19" fillId="0" borderId="4" xfId="1" applyFont="1" applyBorder="1" applyAlignment="1">
      <alignment horizontal="center" vertical="center"/>
    </xf>
    <xf numFmtId="0" fontId="19" fillId="0" borderId="52" xfId="1" quotePrefix="1" applyFont="1" applyBorder="1" applyAlignment="1">
      <alignment horizontal="center" vertical="center"/>
    </xf>
    <xf numFmtId="0" fontId="25" fillId="0" borderId="53" xfId="1" applyFont="1" applyBorder="1" applyAlignment="1">
      <alignment vertical="center"/>
    </xf>
    <xf numFmtId="0" fontId="24" fillId="0" borderId="54" xfId="1" applyFont="1" applyBorder="1" applyAlignment="1">
      <alignment horizontal="center" vertical="center"/>
    </xf>
    <xf numFmtId="0" fontId="24" fillId="0" borderId="55" xfId="1" applyFont="1" applyBorder="1" applyAlignment="1">
      <alignment horizontal="center" vertical="center"/>
    </xf>
    <xf numFmtId="0" fontId="24" fillId="0" borderId="56" xfId="1" applyFont="1" applyBorder="1" applyAlignment="1">
      <alignment horizontal="center" vertical="center"/>
    </xf>
    <xf numFmtId="0" fontId="19" fillId="0" borderId="57" xfId="1" quotePrefix="1" applyFont="1" applyBorder="1" applyAlignment="1">
      <alignment horizontal="center" vertical="center"/>
    </xf>
    <xf numFmtId="0" fontId="25" fillId="0" borderId="58" xfId="1" applyFont="1" applyBorder="1" applyAlignment="1">
      <alignment vertical="center"/>
    </xf>
    <xf numFmtId="0" fontId="24" fillId="0" borderId="59" xfId="1" applyFont="1" applyBorder="1" applyAlignment="1">
      <alignment horizontal="center" vertical="center"/>
    </xf>
    <xf numFmtId="0" fontId="24" fillId="0" borderId="60" xfId="1" applyFont="1" applyBorder="1" applyAlignment="1">
      <alignment horizontal="center" vertical="center"/>
    </xf>
    <xf numFmtId="0" fontId="24" fillId="0" borderId="61" xfId="1" applyFont="1" applyBorder="1" applyAlignment="1">
      <alignment horizontal="center" vertical="center"/>
    </xf>
    <xf numFmtId="0" fontId="19" fillId="0" borderId="62" xfId="1" applyFont="1" applyBorder="1" applyAlignment="1">
      <alignment horizontal="center" vertical="center"/>
    </xf>
    <xf numFmtId="0" fontId="19" fillId="0" borderId="63" xfId="1" applyFont="1" applyBorder="1" applyAlignment="1">
      <alignment vertical="center"/>
    </xf>
    <xf numFmtId="0" fontId="19" fillId="0" borderId="64" xfId="1" quotePrefix="1" applyFont="1" applyBorder="1" applyAlignment="1">
      <alignment horizontal="center" vertical="center"/>
    </xf>
    <xf numFmtId="0" fontId="25" fillId="0" borderId="65" xfId="1" applyFont="1" applyBorder="1" applyAlignment="1">
      <alignment vertical="center"/>
    </xf>
    <xf numFmtId="0" fontId="24" fillId="0" borderId="66" xfId="1" applyFont="1" applyBorder="1" applyAlignment="1">
      <alignment horizontal="center" vertical="center"/>
    </xf>
    <xf numFmtId="0" fontId="24" fillId="0" borderId="67" xfId="1" applyFont="1" applyBorder="1" applyAlignment="1">
      <alignment horizontal="center" vertical="center"/>
    </xf>
    <xf numFmtId="0" fontId="24" fillId="0" borderId="68" xfId="1" applyFont="1" applyBorder="1" applyAlignment="1">
      <alignment horizontal="center" vertical="center"/>
    </xf>
    <xf numFmtId="0" fontId="19" fillId="0" borderId="69" xfId="1" quotePrefix="1" applyFont="1" applyBorder="1" applyAlignment="1">
      <alignment horizontal="center" vertical="center"/>
    </xf>
    <xf numFmtId="0" fontId="25" fillId="0" borderId="70" xfId="1" applyFont="1" applyBorder="1" applyAlignment="1">
      <alignment vertical="center"/>
    </xf>
    <xf numFmtId="0" fontId="24" fillId="0" borderId="71" xfId="1" applyFont="1" applyBorder="1" applyAlignment="1">
      <alignment horizontal="center" vertical="center"/>
    </xf>
    <xf numFmtId="0" fontId="24" fillId="0" borderId="72" xfId="1" applyFont="1" applyBorder="1" applyAlignment="1">
      <alignment horizontal="center" vertical="center"/>
    </xf>
    <xf numFmtId="0" fontId="24" fillId="0" borderId="73" xfId="1" applyFont="1" applyBorder="1" applyAlignment="1">
      <alignment horizontal="center" vertical="center"/>
    </xf>
    <xf numFmtId="0" fontId="19" fillId="0" borderId="0" xfId="1" applyFont="1" applyAlignment="1">
      <alignment horizontal="right" vertical="center"/>
    </xf>
    <xf numFmtId="0" fontId="19" fillId="0" borderId="74" xfId="1" quotePrefix="1" applyFont="1" applyBorder="1" applyAlignment="1">
      <alignment horizontal="center" vertical="center"/>
    </xf>
    <xf numFmtId="0" fontId="25" fillId="0" borderId="75" xfId="1" applyFont="1" applyBorder="1" applyAlignment="1">
      <alignment vertical="center"/>
    </xf>
    <xf numFmtId="0" fontId="24" fillId="0" borderId="76" xfId="1" applyFont="1" applyBorder="1" applyAlignment="1">
      <alignment horizontal="center" vertical="center"/>
    </xf>
    <xf numFmtId="0" fontId="24" fillId="0" borderId="77" xfId="1" applyFont="1" applyBorder="1" applyAlignment="1">
      <alignment horizontal="center" vertical="center"/>
    </xf>
    <xf numFmtId="0" fontId="24" fillId="0" borderId="78" xfId="1" applyFont="1" applyBorder="1" applyAlignment="1">
      <alignment horizontal="center" vertical="center"/>
    </xf>
    <xf numFmtId="0" fontId="19" fillId="0" borderId="79" xfId="1" applyFont="1" applyBorder="1" applyAlignment="1">
      <alignment horizontal="center" vertical="center"/>
    </xf>
    <xf numFmtId="0" fontId="19" fillId="0" borderId="80" xfId="1" applyFont="1" applyBorder="1" applyAlignment="1">
      <alignment vertical="center"/>
    </xf>
    <xf numFmtId="0" fontId="19" fillId="0" borderId="81" xfId="1" quotePrefix="1" applyFont="1" applyBorder="1" applyAlignment="1">
      <alignment horizontal="center" vertical="center"/>
    </xf>
    <xf numFmtId="0" fontId="25" fillId="0" borderId="82" xfId="1" applyFont="1" applyBorder="1" applyAlignment="1">
      <alignment vertical="center"/>
    </xf>
    <xf numFmtId="0" fontId="24" fillId="0" borderId="83" xfId="1" applyFont="1" applyBorder="1" applyAlignment="1">
      <alignment horizontal="center" vertical="center"/>
    </xf>
    <xf numFmtId="0" fontId="24" fillId="0" borderId="84" xfId="1" applyFont="1" applyBorder="1" applyAlignment="1">
      <alignment horizontal="center" vertical="center"/>
    </xf>
    <xf numFmtId="0" fontId="24" fillId="0" borderId="85" xfId="1" applyFont="1" applyBorder="1" applyAlignment="1">
      <alignment horizontal="center" vertical="center"/>
    </xf>
    <xf numFmtId="0" fontId="19" fillId="0" borderId="6" xfId="1" applyFont="1" applyBorder="1" applyAlignment="1">
      <alignment horizontal="center" vertical="center"/>
    </xf>
    <xf numFmtId="0" fontId="19" fillId="0" borderId="43" xfId="1" applyFont="1" applyBorder="1" applyAlignment="1">
      <alignment vertical="center"/>
    </xf>
    <xf numFmtId="0" fontId="26" fillId="0" borderId="0" xfId="1" applyFont="1" applyAlignment="1">
      <alignment horizontal="right" vertical="center"/>
    </xf>
    <xf numFmtId="0" fontId="19" fillId="0" borderId="8" xfId="1" applyFont="1" applyBorder="1" applyAlignment="1">
      <alignment horizontal="center" vertical="center"/>
    </xf>
    <xf numFmtId="0" fontId="19" fillId="0" borderId="9" xfId="1" applyFont="1" applyBorder="1" applyAlignment="1">
      <alignment horizontal="center" vertical="center"/>
    </xf>
    <xf numFmtId="0" fontId="20" fillId="0" borderId="0" xfId="1" applyFont="1" applyAlignment="1">
      <alignment horizontal="right" vertical="center"/>
    </xf>
    <xf numFmtId="0" fontId="19" fillId="0" borderId="88" xfId="1" applyFont="1" applyBorder="1" applyAlignment="1">
      <alignment horizontal="center" vertical="center"/>
    </xf>
    <xf numFmtId="0" fontId="19" fillId="0" borderId="4" xfId="1" applyFont="1" applyBorder="1" applyAlignment="1">
      <alignment horizontal="center"/>
    </xf>
    <xf numFmtId="0" fontId="19" fillId="0" borderId="41" xfId="1" applyFont="1" applyBorder="1" applyAlignment="1">
      <alignment horizontal="center"/>
    </xf>
    <xf numFmtId="0" fontId="19" fillId="0" borderId="5" xfId="1" applyFont="1" applyBorder="1" applyAlignment="1">
      <alignment horizontal="center"/>
    </xf>
    <xf numFmtId="0" fontId="19" fillId="0" borderId="4" xfId="1" applyFont="1" applyBorder="1" applyAlignment="1">
      <alignment horizontal="center" vertical="center" textRotation="180"/>
    </xf>
    <xf numFmtId="0" fontId="19" fillId="0" borderId="41" xfId="1" applyFont="1" applyBorder="1" applyAlignment="1">
      <alignment horizontal="center" vertical="center" textRotation="180"/>
    </xf>
    <xf numFmtId="0" fontId="19" fillId="0" borderId="5" xfId="1" applyFont="1" applyBorder="1" applyAlignment="1">
      <alignment horizontal="center" vertical="center" textRotation="180"/>
    </xf>
    <xf numFmtId="0" fontId="25" fillId="0" borderId="1" xfId="1" applyFont="1" applyBorder="1" applyAlignment="1">
      <alignment horizontal="center" vertical="center"/>
    </xf>
    <xf numFmtId="0" fontId="19" fillId="0" borderId="6" xfId="1" applyFont="1" applyBorder="1" applyAlignment="1">
      <alignment horizontal="center" vertical="top"/>
    </xf>
    <xf numFmtId="0" fontId="19" fillId="0" borderId="45" xfId="1" applyFont="1" applyBorder="1" applyAlignment="1">
      <alignment horizontal="center" vertical="top"/>
    </xf>
    <xf numFmtId="0" fontId="19" fillId="0" borderId="7" xfId="1" applyFont="1" applyBorder="1" applyAlignment="1">
      <alignment horizontal="center" vertical="top"/>
    </xf>
    <xf numFmtId="0" fontId="24" fillId="0" borderId="47" xfId="1" applyFont="1" applyBorder="1" applyAlignment="1">
      <alignment horizontal="center" vertical="center"/>
    </xf>
    <xf numFmtId="177" fontId="24" fillId="0" borderId="89" xfId="1" applyNumberFormat="1" applyFont="1" applyBorder="1" applyAlignment="1">
      <alignment horizontal="center" vertical="center"/>
    </xf>
    <xf numFmtId="0" fontId="24" fillId="0" borderId="90" xfId="1" applyFont="1" applyBorder="1" applyAlignment="1">
      <alignment horizontal="center" vertical="center"/>
    </xf>
    <xf numFmtId="0" fontId="24" fillId="0" borderId="91" xfId="1" applyFont="1" applyBorder="1" applyAlignment="1">
      <alignment horizontal="center" vertical="center"/>
    </xf>
    <xf numFmtId="177" fontId="24" fillId="0" borderId="92" xfId="1" applyNumberFormat="1" applyFont="1" applyBorder="1" applyAlignment="1">
      <alignment horizontal="center" vertical="center"/>
    </xf>
    <xf numFmtId="0" fontId="24" fillId="0" borderId="52" xfId="1" applyFont="1" applyBorder="1" applyAlignment="1">
      <alignment horizontal="center" vertical="center"/>
    </xf>
    <xf numFmtId="177" fontId="24" fillId="0" borderId="93" xfId="1" applyNumberFormat="1" applyFont="1" applyBorder="1" applyAlignment="1">
      <alignment horizontal="center" vertical="center"/>
    </xf>
    <xf numFmtId="0" fontId="24" fillId="0" borderId="94" xfId="1" applyFont="1" applyBorder="1" applyAlignment="1">
      <alignment horizontal="center" vertical="center"/>
    </xf>
    <xf numFmtId="0" fontId="24" fillId="0" borderId="95" xfId="1" applyFont="1" applyBorder="1" applyAlignment="1">
      <alignment horizontal="center" vertical="center"/>
    </xf>
    <xf numFmtId="177" fontId="24" fillId="0" borderId="96" xfId="1" applyNumberFormat="1" applyFont="1" applyBorder="1" applyAlignment="1">
      <alignment horizontal="center" vertical="center"/>
    </xf>
    <xf numFmtId="0" fontId="24" fillId="0" borderId="57" xfId="1" applyFont="1" applyBorder="1" applyAlignment="1">
      <alignment horizontal="center" vertical="center"/>
    </xf>
    <xf numFmtId="177" fontId="24" fillId="0" borderId="97" xfId="1" applyNumberFormat="1" applyFont="1" applyBorder="1" applyAlignment="1">
      <alignment horizontal="center" vertical="center"/>
    </xf>
    <xf numFmtId="0" fontId="24" fillId="0" borderId="98" xfId="1" applyFont="1" applyBorder="1" applyAlignment="1">
      <alignment horizontal="center" vertical="center"/>
    </xf>
    <xf numFmtId="0" fontId="24" fillId="0" borderId="99" xfId="1" applyFont="1" applyBorder="1" applyAlignment="1">
      <alignment horizontal="center" vertical="center"/>
    </xf>
    <xf numFmtId="177" fontId="24" fillId="0" borderId="100" xfId="1" applyNumberFormat="1" applyFont="1" applyBorder="1" applyAlignment="1">
      <alignment horizontal="center" vertical="center"/>
    </xf>
    <xf numFmtId="0" fontId="24" fillId="0" borderId="64" xfId="1" applyFont="1" applyBorder="1" applyAlignment="1">
      <alignment horizontal="center" vertical="center"/>
    </xf>
    <xf numFmtId="177" fontId="24" fillId="0" borderId="101" xfId="1" applyNumberFormat="1" applyFont="1" applyBorder="1" applyAlignment="1">
      <alignment horizontal="center" vertical="center"/>
    </xf>
    <xf numFmtId="0" fontId="24" fillId="0" borderId="102" xfId="1" applyFont="1" applyBorder="1" applyAlignment="1">
      <alignment horizontal="center" vertical="center"/>
    </xf>
    <xf numFmtId="0" fontId="24" fillId="0" borderId="103" xfId="1" applyFont="1" applyBorder="1" applyAlignment="1">
      <alignment horizontal="center" vertical="center"/>
    </xf>
    <xf numFmtId="177" fontId="24" fillId="0" borderId="104" xfId="1" applyNumberFormat="1" applyFont="1" applyBorder="1" applyAlignment="1">
      <alignment horizontal="center" vertical="center"/>
    </xf>
    <xf numFmtId="0" fontId="24" fillId="0" borderId="69" xfId="1" applyFont="1" applyBorder="1" applyAlignment="1">
      <alignment horizontal="center" vertical="center"/>
    </xf>
    <xf numFmtId="177" fontId="24" fillId="0" borderId="105" xfId="1" applyNumberFormat="1" applyFont="1" applyBorder="1" applyAlignment="1">
      <alignment horizontal="center" vertical="center"/>
    </xf>
    <xf numFmtId="0" fontId="24" fillId="0" borderId="106" xfId="1" applyFont="1" applyBorder="1" applyAlignment="1">
      <alignment horizontal="center" vertical="center"/>
    </xf>
    <xf numFmtId="0" fontId="24" fillId="0" borderId="107" xfId="1" applyFont="1" applyBorder="1" applyAlignment="1">
      <alignment horizontal="center" vertical="center"/>
    </xf>
    <xf numFmtId="177" fontId="24" fillId="0" borderId="108" xfId="1" applyNumberFormat="1" applyFont="1" applyBorder="1" applyAlignment="1">
      <alignment horizontal="center" vertical="center"/>
    </xf>
    <xf numFmtId="0" fontId="24" fillId="0" borderId="74" xfId="1" applyFont="1" applyBorder="1" applyAlignment="1">
      <alignment horizontal="center" vertical="center"/>
    </xf>
    <xf numFmtId="177" fontId="24" fillId="0" borderId="109" xfId="1" applyNumberFormat="1" applyFont="1" applyBorder="1" applyAlignment="1">
      <alignment horizontal="center" vertical="center"/>
    </xf>
    <xf numFmtId="0" fontId="24" fillId="0" borderId="110" xfId="1" applyFont="1" applyBorder="1" applyAlignment="1">
      <alignment horizontal="center" vertical="center"/>
    </xf>
    <xf numFmtId="0" fontId="24" fillId="0" borderId="111" xfId="1" applyFont="1" applyBorder="1" applyAlignment="1">
      <alignment horizontal="center" vertical="center"/>
    </xf>
    <xf numFmtId="177" fontId="24" fillId="0" borderId="112" xfId="1" applyNumberFormat="1" applyFont="1" applyBorder="1" applyAlignment="1">
      <alignment horizontal="center" vertical="center"/>
    </xf>
    <xf numFmtId="0" fontId="24" fillId="0" borderId="81" xfId="1" applyFont="1" applyBorder="1" applyAlignment="1">
      <alignment horizontal="center" vertical="center"/>
    </xf>
    <xf numFmtId="177" fontId="24" fillId="0" borderId="113" xfId="1" applyNumberFormat="1" applyFont="1" applyBorder="1" applyAlignment="1">
      <alignment horizontal="center" vertical="center"/>
    </xf>
    <xf numFmtId="0" fontId="24" fillId="0" borderId="114" xfId="1" applyFont="1" applyBorder="1" applyAlignment="1">
      <alignment horizontal="center" vertical="center"/>
    </xf>
    <xf numFmtId="0" fontId="24" fillId="0" borderId="115" xfId="1" applyFont="1" applyBorder="1" applyAlignment="1">
      <alignment horizontal="center" vertical="center"/>
    </xf>
    <xf numFmtId="177" fontId="24" fillId="0" borderId="116" xfId="1" applyNumberFormat="1" applyFont="1" applyBorder="1" applyAlignment="1">
      <alignment horizontal="center" vertical="center"/>
    </xf>
    <xf numFmtId="0" fontId="10" fillId="0" borderId="39" xfId="0" applyFont="1" applyBorder="1" applyAlignment="1">
      <alignment horizontal="left" vertical="center" wrapText="1"/>
    </xf>
    <xf numFmtId="0" fontId="10" fillId="0" borderId="42" xfId="0" applyFont="1" applyBorder="1" applyAlignment="1">
      <alignment horizontal="left" vertical="center" wrapText="1"/>
    </xf>
    <xf numFmtId="0" fontId="10" fillId="0" borderId="46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38" fontId="0" fillId="0" borderId="4" xfId="6" applyFont="1" applyBorder="1" applyAlignment="1">
      <alignment horizontal="center" vertical="center"/>
    </xf>
    <xf numFmtId="38" fontId="0" fillId="0" borderId="117" xfId="6" applyFont="1" applyBorder="1" applyAlignment="1">
      <alignment horizontal="center" vertical="center"/>
    </xf>
    <xf numFmtId="38" fontId="0" fillId="0" borderId="88" xfId="6" applyFont="1" applyBorder="1" applyAlignment="1">
      <alignment horizontal="center" vertical="center" wrapText="1"/>
    </xf>
    <xf numFmtId="38" fontId="0" fillId="0" borderId="118" xfId="6" applyFont="1" applyBorder="1" applyAlignment="1">
      <alignment horizontal="center" vertical="center"/>
    </xf>
    <xf numFmtId="38" fontId="6" fillId="0" borderId="117" xfId="6" applyFont="1" applyBorder="1" applyAlignment="1">
      <alignment horizontal="center" vertical="center"/>
    </xf>
    <xf numFmtId="38" fontId="6" fillId="0" borderId="88" xfId="6" applyFont="1" applyBorder="1" applyAlignment="1">
      <alignment horizontal="center" vertical="center" wrapText="1"/>
    </xf>
    <xf numFmtId="38" fontId="6" fillId="0" borderId="118" xfId="6" applyFont="1" applyBorder="1" applyAlignment="1">
      <alignment horizontal="center" vertical="center"/>
    </xf>
    <xf numFmtId="38" fontId="0" fillId="0" borderId="88" xfId="6" applyFont="1" applyBorder="1" applyAlignment="1">
      <alignment horizontal="center" vertical="center"/>
    </xf>
    <xf numFmtId="38" fontId="0" fillId="0" borderId="1" xfId="6" applyFont="1" applyBorder="1" applyAlignment="1">
      <alignment horizontal="center" vertical="center" wrapText="1"/>
    </xf>
    <xf numFmtId="38" fontId="0" fillId="0" borderId="15" xfId="6" applyFont="1" applyBorder="1" applyAlignment="1">
      <alignment horizontal="center" vertical="center"/>
    </xf>
    <xf numFmtId="38" fontId="0" fillId="0" borderId="3" xfId="6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38" fontId="9" fillId="0" borderId="1" xfId="6" applyFont="1" applyBorder="1" applyAlignment="1">
      <alignment horizontal="center" vertical="center" wrapText="1"/>
    </xf>
    <xf numFmtId="38" fontId="11" fillId="0" borderId="1" xfId="6" applyFont="1" applyBorder="1" applyAlignment="1">
      <alignment horizontal="center" vertical="center" wrapText="1"/>
    </xf>
    <xf numFmtId="38" fontId="9" fillId="0" borderId="1" xfId="6" applyFont="1" applyBorder="1" applyAlignment="1">
      <alignment horizontal="left" vertical="center" wrapText="1"/>
    </xf>
    <xf numFmtId="38" fontId="0" fillId="0" borderId="119" xfId="6" applyFont="1" applyBorder="1" applyAlignment="1">
      <alignment horizontal="left" vertical="center"/>
    </xf>
    <xf numFmtId="38" fontId="0" fillId="0" borderId="120" xfId="6" applyFont="1" applyBorder="1" applyAlignment="1">
      <alignment horizontal="left" vertical="center"/>
    </xf>
    <xf numFmtId="38" fontId="0" fillId="0" borderId="121" xfId="6" applyFont="1" applyBorder="1" applyAlignment="1">
      <alignment horizontal="left" vertical="center"/>
    </xf>
    <xf numFmtId="38" fontId="0" fillId="0" borderId="6" xfId="6" applyFont="1" applyBorder="1" applyAlignment="1">
      <alignment horizontal="center" vertical="center"/>
    </xf>
    <xf numFmtId="38" fontId="0" fillId="0" borderId="122" xfId="6" applyFont="1" applyBorder="1" applyAlignment="1">
      <alignment horizontal="left" vertical="center"/>
    </xf>
    <xf numFmtId="38" fontId="0" fillId="0" borderId="123" xfId="6" applyFont="1" applyBorder="1" applyAlignment="1">
      <alignment horizontal="left" vertical="center"/>
    </xf>
    <xf numFmtId="38" fontId="13" fillId="0" borderId="0" xfId="6" applyFont="1" applyAlignment="1">
      <alignment horizontal="center" vertical="center"/>
    </xf>
    <xf numFmtId="38" fontId="13" fillId="0" borderId="0" xfId="6" applyFont="1" applyAlignment="1">
      <alignment horizontal="left" vertical="center"/>
    </xf>
    <xf numFmtId="0" fontId="0" fillId="0" borderId="4" xfId="0" applyBorder="1" applyAlignment="1">
      <alignment horizontal="center" vertical="center" textRotation="255"/>
    </xf>
    <xf numFmtId="38" fontId="9" fillId="0" borderId="1" xfId="6" applyFont="1" applyBorder="1" applyAlignment="1">
      <alignment horizontal="center" vertical="center"/>
    </xf>
    <xf numFmtId="38" fontId="9" fillId="0" borderId="0" xfId="6" applyFont="1" applyAlignment="1">
      <alignment horizontal="center" vertical="center"/>
    </xf>
    <xf numFmtId="38" fontId="9" fillId="0" borderId="0" xfId="6" applyFont="1" applyAlignment="1">
      <alignment horizontal="center" textRotation="255"/>
    </xf>
    <xf numFmtId="38" fontId="11" fillId="0" borderId="0" xfId="6" applyFont="1" applyAlignment="1">
      <alignment horizontal="center" textRotation="255"/>
    </xf>
    <xf numFmtId="38" fontId="9" fillId="0" borderId="1" xfId="6" applyFont="1" applyBorder="1" applyAlignment="1">
      <alignment horizontal="center" vertical="center" textRotation="255"/>
    </xf>
    <xf numFmtId="38" fontId="10" fillId="5" borderId="1" xfId="6" applyFont="1" applyFill="1" applyBorder="1" applyAlignment="1">
      <alignment horizontal="left" vertical="center" wrapText="1"/>
    </xf>
    <xf numFmtId="38" fontId="11" fillId="0" borderId="1" xfId="6" applyFont="1" applyBorder="1" applyAlignment="1">
      <alignment horizontal="center" vertical="center" textRotation="255"/>
    </xf>
    <xf numFmtId="38" fontId="11" fillId="0" borderId="10" xfId="6" applyFont="1" applyBorder="1" applyAlignment="1">
      <alignment horizontal="center" vertical="center" textRotation="255"/>
    </xf>
    <xf numFmtId="38" fontId="10" fillId="5" borderId="10" xfId="6" applyFont="1" applyFill="1" applyBorder="1" applyAlignment="1">
      <alignment horizontal="left" vertical="center" wrapText="1"/>
    </xf>
    <xf numFmtId="38" fontId="10" fillId="0" borderId="10" xfId="6" applyFont="1" applyBorder="1" applyAlignment="1">
      <alignment horizontal="left" vertical="center" wrapText="1"/>
    </xf>
    <xf numFmtId="38" fontId="11" fillId="0" borderId="124" xfId="6" applyFont="1" applyBorder="1" applyAlignment="1">
      <alignment horizontal="center" vertical="center" textRotation="255"/>
    </xf>
    <xf numFmtId="38" fontId="10" fillId="5" borderId="124" xfId="6" applyFont="1" applyFill="1" applyBorder="1" applyAlignment="1">
      <alignment horizontal="left" vertical="center" wrapText="1"/>
    </xf>
    <xf numFmtId="38" fontId="10" fillId="0" borderId="124" xfId="6" applyFont="1" applyBorder="1" applyAlignment="1">
      <alignment horizontal="left" vertical="center" wrapText="1"/>
    </xf>
    <xf numFmtId="38" fontId="11" fillId="0" borderId="126" xfId="6" applyFont="1" applyBorder="1" applyAlignment="1">
      <alignment horizontal="center" vertical="center" textRotation="255"/>
    </xf>
    <xf numFmtId="38" fontId="10" fillId="5" borderId="126" xfId="6" applyFont="1" applyFill="1" applyBorder="1" applyAlignment="1">
      <alignment horizontal="left" vertical="center" wrapText="1"/>
    </xf>
    <xf numFmtId="38" fontId="10" fillId="0" borderId="126" xfId="6" applyFont="1" applyBorder="1" applyAlignment="1">
      <alignment horizontal="left" vertical="center" wrapText="1"/>
    </xf>
    <xf numFmtId="38" fontId="11" fillId="0" borderId="11" xfId="6" applyFont="1" applyBorder="1" applyAlignment="1">
      <alignment horizontal="center" vertical="center" textRotation="255"/>
    </xf>
    <xf numFmtId="38" fontId="10" fillId="0" borderId="11" xfId="6" applyFont="1" applyBorder="1" applyAlignment="1">
      <alignment horizontal="left" vertical="center" wrapText="1"/>
    </xf>
    <xf numFmtId="38" fontId="10" fillId="5" borderId="11" xfId="6" applyFont="1" applyFill="1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38" fontId="0" fillId="0" borderId="0" xfId="6" applyFont="1">
      <alignment vertical="center"/>
    </xf>
    <xf numFmtId="0" fontId="9" fillId="6" borderId="1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38" fontId="28" fillId="0" borderId="2" xfId="6" applyFont="1" applyBorder="1">
      <alignment vertical="center"/>
    </xf>
    <xf numFmtId="38" fontId="28" fillId="0" borderId="15" xfId="6" applyFont="1" applyBorder="1">
      <alignment vertical="center"/>
    </xf>
    <xf numFmtId="38" fontId="28" fillId="5" borderId="15" xfId="6" applyFont="1" applyFill="1" applyBorder="1">
      <alignment vertical="center"/>
    </xf>
    <xf numFmtId="38" fontId="28" fillId="0" borderId="128" xfId="6" applyFont="1" applyBorder="1">
      <alignment vertical="center"/>
    </xf>
    <xf numFmtId="38" fontId="28" fillId="5" borderId="3" xfId="6" applyFont="1" applyFill="1" applyBorder="1">
      <alignment vertical="center"/>
    </xf>
    <xf numFmtId="38" fontId="28" fillId="0" borderId="4" xfId="6" applyFont="1" applyBorder="1">
      <alignment vertical="center"/>
    </xf>
    <xf numFmtId="38" fontId="28" fillId="0" borderId="0" xfId="6" applyFont="1" applyBorder="1">
      <alignment vertical="center"/>
    </xf>
    <xf numFmtId="38" fontId="28" fillId="5" borderId="0" xfId="6" applyFont="1" applyFill="1" applyBorder="1">
      <alignment vertical="center"/>
    </xf>
    <xf numFmtId="38" fontId="28" fillId="5" borderId="128" xfId="6" applyFont="1" applyFill="1" applyBorder="1">
      <alignment vertical="center"/>
    </xf>
    <xf numFmtId="38" fontId="28" fillId="5" borderId="5" xfId="6" applyFont="1" applyFill="1" applyBorder="1">
      <alignment vertical="center"/>
    </xf>
    <xf numFmtId="38" fontId="28" fillId="5" borderId="129" xfId="6" applyFont="1" applyFill="1" applyBorder="1">
      <alignment vertical="center"/>
    </xf>
    <xf numFmtId="38" fontId="28" fillId="0" borderId="6" xfId="6" applyFont="1" applyBorder="1">
      <alignment vertical="center"/>
    </xf>
    <xf numFmtId="38" fontId="28" fillId="0" borderId="43" xfId="6" applyFont="1" applyBorder="1">
      <alignment vertical="center"/>
    </xf>
    <xf numFmtId="38" fontId="28" fillId="5" borderId="43" xfId="6" applyFont="1" applyFill="1" applyBorder="1">
      <alignment vertical="center"/>
    </xf>
    <xf numFmtId="38" fontId="28" fillId="5" borderId="7" xfId="6" applyFont="1" applyFill="1" applyBorder="1">
      <alignment vertical="center"/>
    </xf>
    <xf numFmtId="38" fontId="28" fillId="0" borderId="4" xfId="6" applyFont="1" applyFill="1" applyBorder="1">
      <alignment vertical="center"/>
    </xf>
    <xf numFmtId="38" fontId="28" fillId="0" borderId="0" xfId="6" applyFont="1" applyFill="1" applyBorder="1">
      <alignment vertical="center"/>
    </xf>
    <xf numFmtId="0" fontId="14" fillId="0" borderId="0" xfId="0" applyFont="1">
      <alignment vertical="center"/>
    </xf>
    <xf numFmtId="38" fontId="28" fillId="0" borderId="128" xfId="6" applyFont="1" applyFill="1" applyBorder="1">
      <alignment vertical="center"/>
    </xf>
    <xf numFmtId="38" fontId="28" fillId="0" borderId="43" xfId="6" applyFont="1" applyFill="1" applyBorder="1">
      <alignment vertical="center"/>
    </xf>
    <xf numFmtId="0" fontId="9" fillId="5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38" fontId="0" fillId="0" borderId="1" xfId="0" applyNumberFormat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38" fontId="5" fillId="0" borderId="8" xfId="6" applyFont="1" applyBorder="1" applyAlignment="1">
      <alignment horizontal="center" vertical="center"/>
    </xf>
    <xf numFmtId="38" fontId="5" fillId="0" borderId="14" xfId="6" applyFont="1" applyBorder="1" applyAlignment="1">
      <alignment horizontal="center" vertical="center"/>
    </xf>
    <xf numFmtId="38" fontId="5" fillId="0" borderId="9" xfId="6" applyFont="1" applyBorder="1" applyAlignment="1">
      <alignment horizontal="center" vertical="center"/>
    </xf>
    <xf numFmtId="38" fontId="0" fillId="0" borderId="4" xfId="6" applyFont="1" applyBorder="1" applyAlignment="1">
      <alignment horizontal="left" vertical="center"/>
    </xf>
    <xf numFmtId="38" fontId="0" fillId="0" borderId="0" xfId="6" applyFont="1" applyAlignment="1">
      <alignment horizontal="left" vertical="center"/>
    </xf>
    <xf numFmtId="38" fontId="0" fillId="0" borderId="1" xfId="6" applyFont="1" applyBorder="1" applyAlignment="1">
      <alignment horizontal="center" vertical="center"/>
    </xf>
    <xf numFmtId="38" fontId="0" fillId="0" borderId="10" xfId="6" applyFont="1" applyBorder="1" applyAlignment="1">
      <alignment horizontal="center" vertical="center"/>
    </xf>
    <xf numFmtId="38" fontId="0" fillId="0" borderId="11" xfId="6" applyFont="1" applyBorder="1" applyAlignment="1">
      <alignment horizontal="center" vertical="center"/>
    </xf>
    <xf numFmtId="38" fontId="15" fillId="0" borderId="8" xfId="6" applyFont="1" applyBorder="1" applyAlignment="1">
      <alignment horizontal="center" vertical="center"/>
    </xf>
    <xf numFmtId="38" fontId="13" fillId="0" borderId="14" xfId="6" applyFont="1" applyBorder="1" applyAlignment="1">
      <alignment horizontal="center" vertical="center"/>
    </xf>
    <xf numFmtId="38" fontId="13" fillId="0" borderId="9" xfId="6" applyFont="1" applyBorder="1" applyAlignment="1">
      <alignment horizontal="center" vertical="center"/>
    </xf>
    <xf numFmtId="38" fontId="0" fillId="0" borderId="2" xfId="6" applyFont="1" applyBorder="1" applyAlignment="1">
      <alignment horizontal="center" vertical="center"/>
    </xf>
    <xf numFmtId="38" fontId="0" fillId="0" borderId="6" xfId="6" applyFont="1" applyBorder="1" applyAlignment="1">
      <alignment horizontal="center" vertical="center"/>
    </xf>
    <xf numFmtId="38" fontId="0" fillId="0" borderId="4" xfId="6" applyFont="1" applyBorder="1" applyAlignment="1">
      <alignment horizontal="center" vertical="center"/>
    </xf>
    <xf numFmtId="38" fontId="0" fillId="0" borderId="1" xfId="6" applyFont="1" applyBorder="1" applyAlignment="1">
      <alignment horizontal="left" vertical="center" wrapText="1"/>
    </xf>
    <xf numFmtId="38" fontId="0" fillId="0" borderId="8" xfId="6" applyFont="1" applyBorder="1" applyAlignment="1">
      <alignment horizontal="center" vertical="center"/>
    </xf>
    <xf numFmtId="38" fontId="0" fillId="0" borderId="14" xfId="6" applyFont="1" applyBorder="1" applyAlignment="1">
      <alignment horizontal="center" vertical="center"/>
    </xf>
    <xf numFmtId="38" fontId="0" fillId="0" borderId="9" xfId="6" applyFont="1" applyBorder="1" applyAlignment="1">
      <alignment horizontal="center" vertical="center"/>
    </xf>
    <xf numFmtId="38" fontId="0" fillId="0" borderId="0" xfId="6" applyFont="1" applyBorder="1" applyAlignment="1">
      <alignment horizontal="center" vertical="center"/>
    </xf>
    <xf numFmtId="38" fontId="4" fillId="0" borderId="0" xfId="6" applyFont="1" applyAlignment="1">
      <alignment horizontal="left" vertical="center"/>
    </xf>
    <xf numFmtId="38" fontId="0" fillId="0" borderId="1" xfId="6" applyFont="1" applyBorder="1" applyAlignment="1">
      <alignment horizontal="center" vertical="center" textRotation="255"/>
    </xf>
    <xf numFmtId="38" fontId="0" fillId="4" borderId="1" xfId="6" applyFont="1" applyFill="1" applyBorder="1" applyAlignment="1">
      <alignment horizontal="left" vertical="center" wrapText="1"/>
    </xf>
    <xf numFmtId="38" fontId="0" fillId="0" borderId="1" xfId="6" applyFont="1" applyBorder="1" applyAlignment="1">
      <alignment horizontal="left" vertical="center"/>
    </xf>
    <xf numFmtId="38" fontId="6" fillId="0" borderId="0" xfId="6" applyFont="1" applyBorder="1" applyAlignment="1">
      <alignment horizontal="right" vertical="center" textRotation="255"/>
    </xf>
    <xf numFmtId="38" fontId="6" fillId="0" borderId="5" xfId="6" applyFont="1" applyBorder="1" applyAlignment="1">
      <alignment horizontal="right" vertical="center" textRotation="255"/>
    </xf>
    <xf numFmtId="38" fontId="6" fillId="0" borderId="0" xfId="6" applyFont="1" applyBorder="1" applyAlignment="1">
      <alignment horizontal="right" vertical="center"/>
    </xf>
    <xf numFmtId="38" fontId="6" fillId="0" borderId="5" xfId="6" applyFont="1" applyBorder="1" applyAlignment="1">
      <alignment horizontal="right" vertical="center"/>
    </xf>
    <xf numFmtId="38" fontId="0" fillId="0" borderId="8" xfId="6" applyFont="1" applyBorder="1" applyAlignment="1">
      <alignment horizontal="left" vertical="center" wrapText="1"/>
    </xf>
    <xf numFmtId="38" fontId="0" fillId="0" borderId="14" xfId="6" applyFont="1" applyBorder="1" applyAlignment="1">
      <alignment horizontal="left" vertical="center" wrapText="1"/>
    </xf>
    <xf numFmtId="38" fontId="0" fillId="0" borderId="9" xfId="6" applyFont="1" applyBorder="1" applyAlignment="1">
      <alignment horizontal="left" vertical="center" wrapText="1"/>
    </xf>
    <xf numFmtId="38" fontId="10" fillId="0" borderId="10" xfId="6" applyFont="1" applyBorder="1" applyAlignment="1">
      <alignment horizontal="center" textRotation="255" wrapText="1"/>
    </xf>
    <xf numFmtId="38" fontId="10" fillId="0" borderId="11" xfId="6" applyFont="1" applyBorder="1" applyAlignment="1">
      <alignment horizontal="center" textRotation="255" wrapText="1"/>
    </xf>
    <xf numFmtId="38" fontId="0" fillId="0" borderId="0" xfId="6" applyFont="1" applyAlignment="1">
      <alignment horizontal="right" vertical="center" textRotation="255"/>
    </xf>
    <xf numFmtId="38" fontId="0" fillId="0" borderId="5" xfId="6" applyFont="1" applyBorder="1" applyAlignment="1">
      <alignment horizontal="right" vertical="center" textRotation="255"/>
    </xf>
    <xf numFmtId="38" fontId="9" fillId="0" borderId="1" xfId="6" applyFont="1" applyBorder="1" applyAlignment="1">
      <alignment horizontal="center" textRotation="255"/>
    </xf>
    <xf numFmtId="38" fontId="9" fillId="4" borderId="1" xfId="6" applyFont="1" applyFill="1" applyBorder="1" applyAlignment="1">
      <alignment horizontal="left" vertical="center" wrapText="1"/>
    </xf>
    <xf numFmtId="38" fontId="0" fillId="0" borderId="16" xfId="6" applyFont="1" applyBorder="1" applyAlignment="1">
      <alignment horizontal="center" vertical="center"/>
    </xf>
    <xf numFmtId="38" fontId="0" fillId="0" borderId="10" xfId="6" applyFont="1" applyBorder="1" applyAlignment="1">
      <alignment horizontal="center" vertical="center" textRotation="255"/>
    </xf>
    <xf numFmtId="38" fontId="0" fillId="0" borderId="10" xfId="6" applyFont="1" applyBorder="1" applyAlignment="1">
      <alignment horizontal="left" vertical="center" wrapText="1"/>
    </xf>
    <xf numFmtId="38" fontId="0" fillId="0" borderId="12" xfId="6" applyFont="1" applyBorder="1" applyAlignment="1">
      <alignment horizontal="left" vertical="center" wrapText="1"/>
    </xf>
    <xf numFmtId="38" fontId="0" fillId="0" borderId="124" xfId="6" applyFont="1" applyBorder="1" applyAlignment="1">
      <alignment horizontal="center" vertical="center" textRotation="255"/>
    </xf>
    <xf numFmtId="38" fontId="0" fillId="0" borderId="126" xfId="6" applyFont="1" applyBorder="1" applyAlignment="1">
      <alignment horizontal="center" vertical="center" textRotation="255"/>
    </xf>
    <xf numFmtId="38" fontId="0" fillId="0" borderId="125" xfId="6" applyFont="1" applyBorder="1" applyAlignment="1">
      <alignment horizontal="left" vertical="center" wrapText="1"/>
    </xf>
    <xf numFmtId="38" fontId="0" fillId="0" borderId="127" xfId="6" applyFont="1" applyBorder="1" applyAlignment="1">
      <alignment horizontal="left" vertical="center" wrapText="1"/>
    </xf>
    <xf numFmtId="38" fontId="0" fillId="0" borderId="11" xfId="6" applyFont="1" applyBorder="1" applyAlignment="1">
      <alignment horizontal="center" vertical="center" textRotation="255"/>
    </xf>
    <xf numFmtId="38" fontId="0" fillId="0" borderId="11" xfId="6" applyFont="1" applyBorder="1" applyAlignment="1">
      <alignment horizontal="left" vertical="center" wrapText="1"/>
    </xf>
    <xf numFmtId="38" fontId="15" fillId="0" borderId="1" xfId="6" applyFont="1" applyBorder="1" applyAlignment="1">
      <alignment horizontal="center" vertical="center"/>
    </xf>
    <xf numFmtId="38" fontId="13" fillId="0" borderId="1" xfId="6" applyFont="1" applyBorder="1" applyAlignment="1">
      <alignment horizontal="center" vertical="center"/>
    </xf>
    <xf numFmtId="0" fontId="0" fillId="2" borderId="1" xfId="6" applyNumberFormat="1" applyFont="1" applyFill="1" applyBorder="1" applyAlignment="1">
      <alignment horizontal="center" vertical="center"/>
    </xf>
    <xf numFmtId="38" fontId="0" fillId="2" borderId="1" xfId="6" applyFont="1" applyFill="1" applyBorder="1" applyAlignment="1">
      <alignment horizontal="left" vertical="center"/>
    </xf>
    <xf numFmtId="38" fontId="0" fillId="2" borderId="11" xfId="6" applyFont="1" applyFill="1" applyBorder="1" applyAlignment="1">
      <alignment horizontal="left" vertical="center"/>
    </xf>
    <xf numFmtId="176" fontId="0" fillId="0" borderId="1" xfId="6" applyNumberFormat="1" applyFont="1" applyBorder="1" applyAlignment="1">
      <alignment horizontal="center" vertical="center"/>
    </xf>
    <xf numFmtId="38" fontId="12" fillId="0" borderId="1" xfId="6" applyFont="1" applyBorder="1" applyAlignment="1">
      <alignment horizontal="center" vertical="center"/>
    </xf>
    <xf numFmtId="38" fontId="13" fillId="0" borderId="1" xfId="6" applyFont="1" applyBorder="1" applyAlignment="1">
      <alignment horizontal="center" vertical="center" textRotation="255"/>
    </xf>
    <xf numFmtId="38" fontId="0" fillId="2" borderId="1" xfId="6" applyFont="1" applyFill="1" applyBorder="1" applyAlignment="1">
      <alignment horizontal="left" vertical="center" wrapText="1"/>
    </xf>
    <xf numFmtId="38" fontId="0" fillId="2" borderId="1" xfId="6" applyFont="1" applyFill="1" applyBorder="1" applyAlignment="1">
      <alignment horizontal="center" vertical="center"/>
    </xf>
    <xf numFmtId="38" fontId="14" fillId="0" borderId="1" xfId="6" applyFont="1" applyBorder="1" applyAlignment="1">
      <alignment horizontal="center" vertical="center" textRotation="255"/>
    </xf>
    <xf numFmtId="38" fontId="7" fillId="0" borderId="1" xfId="6" applyFont="1" applyBorder="1" applyAlignment="1">
      <alignment horizontal="center" vertical="center" textRotation="255"/>
    </xf>
    <xf numFmtId="38" fontId="9" fillId="3" borderId="1" xfId="6" applyFont="1" applyFill="1" applyBorder="1" applyAlignment="1">
      <alignment horizontal="left" vertical="center" wrapText="1"/>
    </xf>
    <xf numFmtId="38" fontId="0" fillId="0" borderId="15" xfId="6" applyFont="1" applyBorder="1" applyAlignment="1">
      <alignment horizontal="center" vertical="center"/>
    </xf>
    <xf numFmtId="38" fontId="0" fillId="3" borderId="1" xfId="6" applyFont="1" applyFill="1" applyBorder="1" applyAlignment="1">
      <alignment horizontal="center" vertical="center"/>
    </xf>
    <xf numFmtId="38" fontId="9" fillId="2" borderId="1" xfId="6" applyFont="1" applyFill="1" applyBorder="1" applyAlignment="1">
      <alignment horizontal="left" vertical="center" wrapText="1"/>
    </xf>
    <xf numFmtId="9" fontId="0" fillId="3" borderId="1" xfId="8" applyFont="1" applyFill="1" applyBorder="1" applyAlignment="1">
      <alignment horizontal="center" vertical="center"/>
    </xf>
    <xf numFmtId="9" fontId="0" fillId="0" borderId="1" xfId="8" applyFont="1" applyBorder="1" applyAlignment="1">
      <alignment horizontal="center" vertical="center"/>
    </xf>
    <xf numFmtId="38" fontId="15" fillId="0" borderId="10" xfId="6" applyFont="1" applyBorder="1" applyAlignment="1">
      <alignment horizontal="center" vertical="center" textRotation="255"/>
    </xf>
    <xf numFmtId="38" fontId="13" fillId="0" borderId="12" xfId="6" applyFont="1" applyBorder="1" applyAlignment="1">
      <alignment horizontal="center" vertical="center" textRotation="255"/>
    </xf>
    <xf numFmtId="38" fontId="13" fillId="0" borderId="11" xfId="6" applyFont="1" applyBorder="1" applyAlignment="1">
      <alignment horizontal="center" vertical="center" textRotation="255"/>
    </xf>
    <xf numFmtId="38" fontId="0" fillId="0" borderId="1" xfId="6" applyFont="1" applyBorder="1" applyAlignment="1">
      <alignment horizontal="center" vertical="center" wrapText="1"/>
    </xf>
    <xf numFmtId="38" fontId="0" fillId="3" borderId="8" xfId="6" applyFont="1" applyFill="1" applyBorder="1" applyAlignment="1">
      <alignment horizontal="center" vertical="center"/>
    </xf>
    <xf numFmtId="38" fontId="0" fillId="3" borderId="14" xfId="6" applyFont="1" applyFill="1" applyBorder="1" applyAlignment="1">
      <alignment horizontal="center" vertical="center"/>
    </xf>
    <xf numFmtId="38" fontId="0" fillId="3" borderId="9" xfId="6" applyFont="1" applyFill="1" applyBorder="1" applyAlignment="1">
      <alignment horizontal="center" vertical="center"/>
    </xf>
    <xf numFmtId="38" fontId="9" fillId="2" borderId="8" xfId="6" applyFont="1" applyFill="1" applyBorder="1" applyAlignment="1">
      <alignment horizontal="left" vertical="center"/>
    </xf>
    <xf numFmtId="38" fontId="9" fillId="2" borderId="14" xfId="6" applyFont="1" applyFill="1" applyBorder="1" applyAlignment="1">
      <alignment horizontal="left" vertical="center"/>
    </xf>
    <xf numFmtId="38" fontId="9" fillId="2" borderId="9" xfId="6" applyFont="1" applyFill="1" applyBorder="1" applyAlignment="1">
      <alignment horizontal="left" vertical="center"/>
    </xf>
    <xf numFmtId="0" fontId="9" fillId="6" borderId="8" xfId="0" applyFont="1" applyFill="1" applyBorder="1" applyAlignment="1">
      <alignment horizontal="center" vertical="center"/>
    </xf>
    <xf numFmtId="0" fontId="9" fillId="6" borderId="14" xfId="0" applyFont="1" applyFill="1" applyBorder="1" applyAlignment="1">
      <alignment horizontal="center" vertical="center"/>
    </xf>
    <xf numFmtId="0" fontId="9" fillId="6" borderId="9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7" borderId="1" xfId="6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textRotation="255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38" fontId="29" fillId="0" borderId="8" xfId="6" applyFont="1" applyBorder="1" applyAlignment="1">
      <alignment horizontal="center" vertical="center"/>
    </xf>
    <xf numFmtId="38" fontId="29" fillId="0" borderId="14" xfId="6" applyFont="1" applyBorder="1" applyAlignment="1">
      <alignment horizontal="center" vertical="center"/>
    </xf>
    <xf numFmtId="38" fontId="29" fillId="0" borderId="9" xfId="6" applyFont="1" applyBorder="1" applyAlignment="1">
      <alignment horizontal="center" vertical="center"/>
    </xf>
    <xf numFmtId="38" fontId="30" fillId="0" borderId="8" xfId="6" applyFont="1" applyBorder="1" applyAlignment="1">
      <alignment horizontal="center" vertical="center"/>
    </xf>
    <xf numFmtId="38" fontId="30" fillId="0" borderId="14" xfId="6" applyFont="1" applyBorder="1" applyAlignment="1">
      <alignment horizontal="center" vertical="center"/>
    </xf>
    <xf numFmtId="38" fontId="30" fillId="0" borderId="9" xfId="6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 textRotation="255"/>
    </xf>
    <xf numFmtId="0" fontId="0" fillId="0" borderId="11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20" fillId="0" borderId="0" xfId="1" applyFont="1" applyAlignment="1">
      <alignment horizontal="left" vertical="center"/>
    </xf>
    <xf numFmtId="0" fontId="22" fillId="0" borderId="8" xfId="1" applyFont="1" applyBorder="1" applyAlignment="1">
      <alignment horizontal="center" vertical="center"/>
    </xf>
    <xf numFmtId="0" fontId="22" fillId="0" borderId="14" xfId="1" applyFont="1" applyBorder="1" applyAlignment="1">
      <alignment horizontal="center" vertical="center"/>
    </xf>
    <xf numFmtId="0" fontId="22" fillId="0" borderId="9" xfId="1" applyFont="1" applyBorder="1" applyAlignment="1">
      <alignment horizontal="center" vertical="center"/>
    </xf>
    <xf numFmtId="0" fontId="23" fillId="0" borderId="0" xfId="1" applyFont="1" applyAlignment="1">
      <alignment horizontal="right" vertical="center"/>
    </xf>
    <xf numFmtId="0" fontId="23" fillId="0" borderId="0" xfId="1" applyFont="1" applyAlignment="1">
      <alignment horizontal="center" vertical="center"/>
    </xf>
    <xf numFmtId="0" fontId="23" fillId="0" borderId="0" xfId="1" applyFont="1" applyAlignment="1">
      <alignment horizontal="left" vertical="center"/>
    </xf>
    <xf numFmtId="0" fontId="24" fillId="0" borderId="40" xfId="1" applyFont="1" applyBorder="1" applyAlignment="1">
      <alignment vertical="top" textRotation="255"/>
    </xf>
    <xf numFmtId="0" fontId="24" fillId="0" borderId="44" xfId="1" applyFont="1" applyBorder="1" applyAlignment="1">
      <alignment vertical="top" textRotation="255"/>
    </xf>
    <xf numFmtId="0" fontId="24" fillId="0" borderId="41" xfId="1" applyFont="1" applyBorder="1" applyAlignment="1">
      <alignment vertical="top" textRotation="255"/>
    </xf>
    <xf numFmtId="0" fontId="24" fillId="0" borderId="45" xfId="1" applyFont="1" applyBorder="1" applyAlignment="1">
      <alignment vertical="top" textRotation="255"/>
    </xf>
    <xf numFmtId="0" fontId="24" fillId="0" borderId="42" xfId="1" applyFont="1" applyBorder="1" applyAlignment="1">
      <alignment vertical="top" textRotation="255"/>
    </xf>
    <xf numFmtId="0" fontId="24" fillId="0" borderId="46" xfId="1" applyFont="1" applyBorder="1" applyAlignment="1">
      <alignment vertical="top" textRotation="255"/>
    </xf>
    <xf numFmtId="0" fontId="23" fillId="0" borderId="15" xfId="1" applyFont="1" applyBorder="1" applyAlignment="1">
      <alignment horizontal="left" vertical="center"/>
    </xf>
    <xf numFmtId="0" fontId="23" fillId="0" borderId="43" xfId="1" applyFont="1" applyBorder="1" applyAlignment="1">
      <alignment horizontal="left" vertical="center"/>
    </xf>
    <xf numFmtId="0" fontId="19" fillId="0" borderId="1" xfId="1" applyFont="1" applyBorder="1" applyAlignment="1">
      <alignment horizontal="center" vertical="center"/>
    </xf>
    <xf numFmtId="0" fontId="19" fillId="0" borderId="8" xfId="1" applyFont="1" applyBorder="1" applyAlignment="1">
      <alignment horizontal="center" vertical="center"/>
    </xf>
    <xf numFmtId="0" fontId="19" fillId="0" borderId="9" xfId="1" applyFont="1" applyBorder="1" applyAlignment="1">
      <alignment horizontal="center" vertical="center"/>
    </xf>
    <xf numFmtId="0" fontId="26" fillId="0" borderId="8" xfId="1" applyFont="1" applyBorder="1" applyAlignment="1">
      <alignment horizontal="center" vertical="center"/>
    </xf>
    <xf numFmtId="0" fontId="26" fillId="0" borderId="14" xfId="1" applyFont="1" applyBorder="1" applyAlignment="1">
      <alignment horizontal="center" vertical="center"/>
    </xf>
    <xf numFmtId="0" fontId="26" fillId="0" borderId="9" xfId="1" applyFont="1" applyBorder="1" applyAlignment="1">
      <alignment horizontal="center" vertical="center"/>
    </xf>
    <xf numFmtId="0" fontId="19" fillId="0" borderId="14" xfId="1" applyFont="1" applyBorder="1" applyAlignment="1">
      <alignment horizontal="center" vertical="center"/>
    </xf>
    <xf numFmtId="0" fontId="19" fillId="0" borderId="86" xfId="1" applyFont="1" applyBorder="1" applyAlignment="1">
      <alignment horizontal="center" vertical="center"/>
    </xf>
    <xf numFmtId="0" fontId="19" fillId="0" borderId="87" xfId="1" applyFont="1" applyBorder="1" applyAlignment="1">
      <alignment horizontal="center" vertical="top" textRotation="255"/>
    </xf>
    <xf numFmtId="0" fontId="19" fillId="0" borderId="1" xfId="1" applyFont="1" applyBorder="1" applyAlignment="1">
      <alignment horizontal="center" vertical="top" textRotation="255"/>
    </xf>
    <xf numFmtId="0" fontId="27" fillId="0" borderId="1" xfId="0" applyFont="1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textRotation="255"/>
    </xf>
    <xf numFmtId="0" fontId="0" fillId="0" borderId="10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8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 textRotation="255"/>
    </xf>
    <xf numFmtId="0" fontId="0" fillId="0" borderId="2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38" fontId="0" fillId="0" borderId="3" xfId="6" applyFont="1" applyBorder="1" applyAlignment="1">
      <alignment horizontal="center" vertical="center"/>
    </xf>
    <xf numFmtId="38" fontId="0" fillId="0" borderId="5" xfId="6" applyFont="1" applyBorder="1" applyAlignment="1">
      <alignment horizontal="center" vertical="center"/>
    </xf>
    <xf numFmtId="38" fontId="0" fillId="0" borderId="7" xfId="6" applyFont="1" applyBorder="1" applyAlignment="1">
      <alignment horizontal="center" vertical="center"/>
    </xf>
    <xf numFmtId="38" fontId="0" fillId="0" borderId="12" xfId="6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7" fillId="0" borderId="8" xfId="0" applyFont="1" applyBorder="1" applyAlignment="1">
      <alignment horizontal="center" vertical="center"/>
    </xf>
    <xf numFmtId="0" fontId="27" fillId="0" borderId="9" xfId="0" applyFont="1" applyBorder="1" applyAlignment="1">
      <alignment horizontal="center" vertical="center"/>
    </xf>
    <xf numFmtId="0" fontId="27" fillId="0" borderId="0" xfId="0" applyFont="1">
      <alignment vertical="center"/>
    </xf>
    <xf numFmtId="0" fontId="27" fillId="0" borderId="8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31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textRotation="255"/>
    </xf>
    <xf numFmtId="0" fontId="9" fillId="0" borderId="1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87" xfId="0" applyFont="1" applyBorder="1" applyAlignment="1">
      <alignment horizontal="center" vertical="center"/>
    </xf>
    <xf numFmtId="0" fontId="9" fillId="0" borderId="13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textRotation="255"/>
    </xf>
    <xf numFmtId="0" fontId="10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textRotation="255"/>
    </xf>
    <xf numFmtId="0" fontId="0" fillId="0" borderId="0" xfId="0" applyAlignment="1">
      <alignment horizontal="center" vertical="center" textRotation="255"/>
    </xf>
    <xf numFmtId="0" fontId="6" fillId="0" borderId="1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textRotation="255"/>
    </xf>
    <xf numFmtId="0" fontId="9" fillId="0" borderId="131" xfId="0" applyFont="1" applyBorder="1" applyAlignment="1">
      <alignment horizontal="center" textRotation="255"/>
    </xf>
    <xf numFmtId="0" fontId="6" fillId="0" borderId="12" xfId="0" applyFont="1" applyBorder="1" applyAlignment="1">
      <alignment horizontal="center" vertical="center" textRotation="255"/>
    </xf>
    <xf numFmtId="0" fontId="10" fillId="0" borderId="37" xfId="0" applyFont="1" applyBorder="1" applyAlignment="1">
      <alignment horizontal="center" textRotation="255"/>
    </xf>
    <xf numFmtId="0" fontId="10" fillId="0" borderId="39" xfId="0" applyFont="1" applyBorder="1" applyAlignment="1">
      <alignment horizontal="center" textRotation="255"/>
    </xf>
    <xf numFmtId="0" fontId="10" fillId="0" borderId="38" xfId="0" applyFont="1" applyBorder="1" applyAlignment="1">
      <alignment horizontal="center" textRotation="255"/>
    </xf>
    <xf numFmtId="0" fontId="7" fillId="0" borderId="10" xfId="0" applyFont="1" applyBorder="1" applyAlignment="1">
      <alignment horizontal="center" textRotation="255"/>
    </xf>
    <xf numFmtId="0" fontId="7" fillId="0" borderId="12" xfId="0" applyFont="1" applyBorder="1" applyAlignment="1">
      <alignment horizontal="center" textRotation="255"/>
    </xf>
    <xf numFmtId="0" fontId="6" fillId="0" borderId="12" xfId="0" applyFont="1" applyBorder="1" applyAlignment="1">
      <alignment horizontal="center" vertical="center"/>
    </xf>
    <xf numFmtId="0" fontId="14" fillId="0" borderId="43" xfId="0" applyFont="1" applyBorder="1" applyAlignment="1">
      <alignment horizontal="center" vertical="center"/>
    </xf>
    <xf numFmtId="0" fontId="6" fillId="0" borderId="4" xfId="0" applyFont="1" applyBorder="1">
      <alignment vertical="center"/>
    </xf>
    <xf numFmtId="0" fontId="9" fillId="0" borderId="44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textRotation="255"/>
    </xf>
    <xf numFmtId="0" fontId="9" fillId="0" borderId="132" xfId="0" applyFont="1" applyBorder="1" applyAlignment="1">
      <alignment horizontal="center" textRotation="255"/>
    </xf>
    <xf numFmtId="0" fontId="9" fillId="0" borderId="87" xfId="0" applyFont="1" applyBorder="1" applyAlignment="1">
      <alignment horizontal="center" vertical="center"/>
    </xf>
    <xf numFmtId="0" fontId="9" fillId="0" borderId="13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textRotation="255"/>
    </xf>
    <xf numFmtId="0" fontId="10" fillId="0" borderId="44" xfId="0" applyFont="1" applyBorder="1" applyAlignment="1">
      <alignment horizontal="center" textRotation="255"/>
    </xf>
    <xf numFmtId="0" fontId="10" fillId="0" borderId="46" xfId="0" applyFont="1" applyBorder="1" applyAlignment="1">
      <alignment horizontal="center" textRotation="255"/>
    </xf>
    <xf numFmtId="0" fontId="10" fillId="0" borderId="45" xfId="0" applyFont="1" applyBorder="1" applyAlignment="1">
      <alignment horizontal="center" textRotation="255"/>
    </xf>
    <xf numFmtId="0" fontId="7" fillId="0" borderId="11" xfId="0" applyFont="1" applyBorder="1" applyAlignment="1">
      <alignment horizontal="center" textRotation="255"/>
    </xf>
    <xf numFmtId="0" fontId="6" fillId="0" borderId="0" xfId="0" applyFont="1">
      <alignment vertical="center"/>
    </xf>
    <xf numFmtId="0" fontId="6" fillId="0" borderId="11" xfId="0" applyFont="1" applyBorder="1" applyAlignment="1">
      <alignment horizontal="center" vertical="center"/>
    </xf>
    <xf numFmtId="0" fontId="0" fillId="0" borderId="14" xfId="0" applyBorder="1">
      <alignment vertical="center"/>
    </xf>
    <xf numFmtId="0" fontId="9" fillId="0" borderId="8" xfId="0" applyFont="1" applyBorder="1" applyAlignment="1">
      <alignment horizontal="right" vertical="center"/>
    </xf>
    <xf numFmtId="0" fontId="9" fillId="0" borderId="88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9" fillId="8" borderId="1" xfId="0" applyFont="1" applyFill="1" applyBorder="1" applyAlignment="1">
      <alignment horizontal="right" vertical="center"/>
    </xf>
    <xf numFmtId="0" fontId="9" fillId="0" borderId="7" xfId="0" applyFont="1" applyBorder="1" applyAlignment="1">
      <alignment horizontal="right" vertical="center" wrapText="1"/>
    </xf>
    <xf numFmtId="176" fontId="9" fillId="8" borderId="1" xfId="6" applyNumberFormat="1" applyFont="1" applyFill="1" applyBorder="1" applyAlignment="1">
      <alignment horizontal="right" vertical="center"/>
    </xf>
    <xf numFmtId="9" fontId="14" fillId="0" borderId="1" xfId="8" applyFont="1" applyFill="1" applyBorder="1" applyAlignment="1">
      <alignment horizontal="center" vertical="center"/>
    </xf>
    <xf numFmtId="9" fontId="14" fillId="0" borderId="8" xfId="8" applyFont="1" applyFill="1" applyBorder="1" applyAlignment="1">
      <alignment horizontal="center" vertical="center"/>
    </xf>
    <xf numFmtId="9" fontId="10" fillId="0" borderId="0" xfId="8" applyFont="1" applyFill="1" applyBorder="1" applyAlignment="1">
      <alignment horizontal="left" vertical="center"/>
    </xf>
    <xf numFmtId="9" fontId="14" fillId="0" borderId="1" xfId="0" applyNumberFormat="1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9" fontId="14" fillId="0" borderId="1" xfId="8" applyFont="1" applyBorder="1" applyAlignment="1">
      <alignment horizontal="center" vertical="center"/>
    </xf>
    <xf numFmtId="0" fontId="10" fillId="0" borderId="4" xfId="8" applyNumberFormat="1" applyFont="1" applyBorder="1" applyAlignment="1">
      <alignment horizontal="center" vertical="center"/>
    </xf>
    <xf numFmtId="0" fontId="10" fillId="0" borderId="0" xfId="8" applyNumberFormat="1" applyFont="1" applyBorder="1" applyAlignment="1">
      <alignment horizontal="center" vertical="center"/>
    </xf>
    <xf numFmtId="177" fontId="9" fillId="8" borderId="1" xfId="0" applyNumberFormat="1" applyFont="1" applyFill="1" applyBorder="1" applyAlignment="1">
      <alignment horizontal="right" vertical="center"/>
    </xf>
    <xf numFmtId="177" fontId="9" fillId="8" borderId="1" xfId="6" applyNumberFormat="1" applyFont="1" applyFill="1" applyBorder="1" applyAlignment="1">
      <alignment horizontal="right" vertical="center"/>
    </xf>
    <xf numFmtId="176" fontId="0" fillId="8" borderId="1" xfId="0" applyNumberForma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10" fillId="0" borderId="0" xfId="8" applyNumberFormat="1" applyFont="1" applyFill="1" applyBorder="1" applyAlignment="1">
      <alignment horizontal="center" vertical="center"/>
    </xf>
  </cellXfs>
  <cellStyles count="9">
    <cellStyle name="パーセント" xfId="8" builtinId="5"/>
    <cellStyle name="パーセント 2" xfId="7" xr:uid="{00000000-0005-0000-0000-000001000000}"/>
    <cellStyle name="桁区切り" xfId="6" builtinId="6"/>
    <cellStyle name="標準" xfId="0" builtinId="0"/>
    <cellStyle name="標準 2" xfId="1" xr:uid="{00000000-0005-0000-0000-000004000000}"/>
    <cellStyle name="標準 3" xfId="3" xr:uid="{00000000-0005-0000-0000-000005000000}"/>
    <cellStyle name="標準 4" xfId="4" xr:uid="{00000000-0005-0000-0000-000006000000}"/>
    <cellStyle name="標準 5" xfId="5" xr:uid="{00000000-0005-0000-0000-000007000000}"/>
    <cellStyle name="未定義" xfId="2" xr:uid="{00000000-0005-0000-0000-000008000000}"/>
  </cellStyles>
  <dxfs count="1">
    <dxf>
      <fill>
        <patternFill>
          <bgColor theme="0" tint="-0.2499465926084170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仕事と職場の実態（自律性診断）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5456881986336557"/>
          <c:y val="0.15013888888888888"/>
          <c:w val="0.78165345914007112"/>
          <c:h val="0.66724663714145704"/>
        </c:manualLayout>
      </c:layout>
      <c:scatterChart>
        <c:scatterStyle val="lineMarker"/>
        <c:varyColors val="0"/>
        <c:ser>
          <c:idx val="0"/>
          <c:order val="0"/>
          <c:tx>
            <c:strRef>
              <c:f>自律性_入力シート!$F$59</c:f>
              <c:strCache>
                <c:ptCount val="1"/>
                <c:pt idx="0">
                  <c:v>職場（心理的安全性）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自律性_入力シート!$G$58:$AE$58</c:f>
              <c:numCache>
                <c:formatCode>0.00</c:formatCode>
                <c:ptCount val="2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</c:numCache>
            </c:numRef>
          </c:xVal>
          <c:yVal>
            <c:numRef>
              <c:f>自律性_入力シート!$G$59:$AE$59</c:f>
              <c:numCache>
                <c:formatCode>0.00</c:formatCode>
                <c:ptCount val="2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6CD-4445-AAB2-C79093A4E8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2660936"/>
        <c:axId val="232661264"/>
      </c:scatterChart>
      <c:valAx>
        <c:axId val="232660936"/>
        <c:scaling>
          <c:orientation val="minMax"/>
          <c:max val="5"/>
          <c:min val="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権限委譲度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32661264"/>
        <c:crosses val="autoZero"/>
        <c:crossBetween val="midCat"/>
        <c:majorUnit val="0.5"/>
      </c:valAx>
      <c:valAx>
        <c:axId val="232661264"/>
        <c:scaling>
          <c:orientation val="minMax"/>
          <c:max val="5"/>
          <c:min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wordArtVertRtl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心理的安全性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wordArtVertRtl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3266093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1770534</xdr:colOff>
      <xdr:row>62</xdr:row>
      <xdr:rowOff>40341</xdr:rowOff>
    </xdr:from>
    <xdr:to>
      <xdr:col>15</xdr:col>
      <xdr:colOff>59769</xdr:colOff>
      <xdr:row>81</xdr:row>
      <xdr:rowOff>164352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32FDF49A-51E6-4FC5-8BE9-AAE8E6C925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269213</xdr:colOff>
      <xdr:row>64</xdr:row>
      <xdr:rowOff>153308</xdr:rowOff>
    </xdr:from>
    <xdr:to>
      <xdr:col>11</xdr:col>
      <xdr:colOff>269213</xdr:colOff>
      <xdr:row>78</xdr:row>
      <xdr:rowOff>121478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8A8E526E-F805-48D8-804F-BB7A1BAD8918}"/>
            </a:ext>
          </a:extLst>
        </xdr:cNvPr>
        <xdr:cNvCxnSpPr/>
      </xdr:nvCxnSpPr>
      <xdr:spPr>
        <a:xfrm>
          <a:off x="6388073" y="6889388"/>
          <a:ext cx="0" cy="2315130"/>
        </a:xfrm>
        <a:prstGeom prst="line">
          <a:avLst/>
        </a:prstGeom>
        <a:ln w="317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2551044</xdr:colOff>
      <xdr:row>68</xdr:row>
      <xdr:rowOff>74387</xdr:rowOff>
    </xdr:from>
    <xdr:to>
      <xdr:col>14</xdr:col>
      <xdr:colOff>77305</xdr:colOff>
      <xdr:row>68</xdr:row>
      <xdr:rowOff>74387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9DE44CF5-8B7F-4558-B5A7-939CA64322D5}"/>
            </a:ext>
          </a:extLst>
        </xdr:cNvPr>
        <xdr:cNvCxnSpPr/>
      </xdr:nvCxnSpPr>
      <xdr:spPr>
        <a:xfrm>
          <a:off x="3640704" y="7481027"/>
          <a:ext cx="3652741" cy="0"/>
        </a:xfrm>
        <a:prstGeom prst="line">
          <a:avLst/>
        </a:prstGeom>
        <a:ln w="317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sah\OneDrive\&#12489;&#12461;&#12517;&#12513;&#12531;&#12488;\1_&#9632;&#9632;2025-03-25\1_&#20107;&#26989;\12_F-MAK\&#32076;&#21942;&#21147;&#20493;&#22679;&#35611;&#24231;_&#9314;&#32068;&#32340;&#21147;&#20493;&#22679;_&#37329;&#12486;&#12540;&#12502;&#12523;.xlsx" TargetMode="External"/><Relationship Id="rId1" Type="http://schemas.openxmlformats.org/officeDocument/2006/relationships/externalLinkPath" Target="&#32076;&#21942;&#21147;&#20493;&#22679;&#35611;&#24231;_&#9314;&#32068;&#32340;&#21147;&#20493;&#22679;_&#37329;&#12486;&#12540;&#12502;&#12523;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sah\OneDrive\&#12489;&#12461;&#12517;&#12513;&#12531;&#12488;\1_&#9632;&#9632;2025-03-25\1_&#20107;&#26989;\13_SAPS_&#20304;&#34276;&#20250;&#35336;\2023&#24180;&#24230;\&#23455;&#36341;&#12471;&#12540;&#12488;\&#9313;&#31038;&#38263;&#26989;&#21209;&#31227;&#31649;&#35336;&#30011;_240205.xlsx" TargetMode="External"/><Relationship Id="rId1" Type="http://schemas.openxmlformats.org/officeDocument/2006/relationships/externalLinkPath" Target="file:///C:\Users\masah\OneDrive\&#12489;&#12461;&#12517;&#12513;&#12531;&#12488;\1_&#9632;&#9632;2025-03-25\1_&#20107;&#26989;\13_SAPS_&#20304;&#34276;&#20250;&#35336;\2023&#24180;&#24230;\&#23455;&#36341;&#12471;&#12540;&#12488;\&#9313;&#31038;&#38263;&#26989;&#21209;&#31227;&#31649;&#35336;&#30011;_24020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賃金テーブル"/>
      <sheetName val="新賃金比較"/>
      <sheetName val="生涯賃金"/>
      <sheetName val="賞与試算"/>
      <sheetName val="現状賃金"/>
    </sheetNames>
    <sheetDataSet>
      <sheetData sheetId="0" refreshError="1"/>
      <sheetData sheetId="1" refreshError="1"/>
      <sheetData sheetId="2">
        <row r="56">
          <cell r="M56">
            <v>177428.48000000004</v>
          </cell>
        </row>
      </sheetData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業務移管計画"/>
      <sheetName val="業務移管計画 記入例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ユーザー定義 3">
      <a:majorFont>
        <a:latin typeface="Lucida Sans Unicode"/>
        <a:ea typeface="HG創英角ｺﾞｼｯｸUB"/>
        <a:cs typeface=""/>
      </a:majorFont>
      <a:minorFont>
        <a:latin typeface="Lucida Sans Unicode"/>
        <a:ea typeface="HGP創英角ｺﾞｼｯｸUB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ysClr val="window" lastClr="FFFFFF"/>
        </a:solidFill>
        <a:ln w="15875">
          <a:solidFill>
            <a:schemeClr val="tx1">
              <a:lumMod val="75000"/>
              <a:lumOff val="25000"/>
            </a:schemeClr>
          </a:solidFill>
        </a:ln>
      </a:spPr>
      <a:bodyPr vertOverflow="clip" lIns="0" tIns="0" rIns="0" bIns="0" rtlCol="0" anchor="ctr"/>
      <a:lstStyle>
        <a:defPPr algn="ctr">
          <a:defRPr kumimoji="1" sz="1100">
            <a:solidFill>
              <a:schemeClr val="tx1">
                <a:lumMod val="75000"/>
                <a:lumOff val="25000"/>
              </a:schemeClr>
            </a:solidFill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CEF54-0EE3-4C34-81E3-D0F1BCCA8762}">
  <sheetPr>
    <pageSetUpPr fitToPage="1"/>
  </sheetPr>
  <dimension ref="A1:N19"/>
  <sheetViews>
    <sheetView showGridLines="0" zoomScaleNormal="100" workbookViewId="0">
      <selection activeCell="A2" sqref="A2:L19"/>
    </sheetView>
  </sheetViews>
  <sheetFormatPr defaultColWidth="9.1796875" defaultRowHeight="13.2" x14ac:dyDescent="0.2"/>
  <cols>
    <col min="1" max="1" width="2.7265625" style="2" customWidth="1"/>
    <col min="2" max="2" width="8.6328125" style="2" customWidth="1"/>
    <col min="3" max="4" width="27.54296875" style="2" customWidth="1"/>
    <col min="5" max="5" width="7.81640625" style="2" bestFit="1" customWidth="1"/>
    <col min="6" max="6" width="8.6328125" style="3" customWidth="1"/>
    <col min="7" max="11" width="5" style="2" customWidth="1"/>
    <col min="12" max="12" width="10.81640625" style="2" customWidth="1"/>
    <col min="13" max="13" width="8.6328125" style="2" customWidth="1"/>
    <col min="14" max="14" width="8.6328125" style="9" customWidth="1"/>
    <col min="15" max="15" width="8.6328125" style="2" customWidth="1"/>
    <col min="16" max="18" width="7.54296875" style="2" customWidth="1"/>
    <col min="19" max="26" width="4.81640625" style="2" customWidth="1"/>
    <col min="27" max="152" width="3.7265625" style="2" customWidth="1"/>
    <col min="153" max="16384" width="9.1796875" style="2"/>
  </cols>
  <sheetData>
    <row r="1" spans="1:14" ht="5.4" customHeight="1" x14ac:dyDescent="0.2"/>
    <row r="2" spans="1:14" ht="27.6" customHeight="1" x14ac:dyDescent="0.2">
      <c r="B2" s="6" t="s">
        <v>228</v>
      </c>
      <c r="C2" s="6"/>
      <c r="D2" s="6"/>
      <c r="E2" s="6"/>
      <c r="G2" s="25" t="s">
        <v>108</v>
      </c>
      <c r="H2" s="271"/>
      <c r="I2" s="272"/>
      <c r="J2" s="272"/>
      <c r="K2" s="272"/>
      <c r="L2" s="273"/>
    </row>
    <row r="4" spans="1:14" ht="22.8" customHeight="1" x14ac:dyDescent="0.2">
      <c r="D4" s="25" t="s">
        <v>241</v>
      </c>
      <c r="E4" s="1"/>
      <c r="F4" s="2" t="s">
        <v>242</v>
      </c>
    </row>
    <row r="6" spans="1:14" s="3" customFormat="1" x14ac:dyDescent="0.2">
      <c r="B6" s="48" t="s">
        <v>230</v>
      </c>
      <c r="C6" s="207"/>
      <c r="D6" s="207"/>
      <c r="E6" s="208"/>
      <c r="F6" s="277" t="s">
        <v>234</v>
      </c>
      <c r="G6" s="276" t="s">
        <v>240</v>
      </c>
      <c r="H6" s="276"/>
      <c r="I6" s="276"/>
      <c r="J6" s="276"/>
      <c r="K6" s="276"/>
      <c r="L6" s="276"/>
      <c r="N6" s="23"/>
    </row>
    <row r="7" spans="1:14" ht="24" customHeight="1" x14ac:dyDescent="0.2">
      <c r="B7" s="15"/>
      <c r="C7" s="1" t="s">
        <v>231</v>
      </c>
      <c r="D7" s="1" t="s">
        <v>232</v>
      </c>
      <c r="E7" s="1" t="s">
        <v>233</v>
      </c>
      <c r="F7" s="278"/>
      <c r="G7" s="206" t="s">
        <v>236</v>
      </c>
      <c r="H7" s="206" t="s">
        <v>244</v>
      </c>
      <c r="I7" s="206" t="s">
        <v>237</v>
      </c>
      <c r="J7" s="210" t="s">
        <v>238</v>
      </c>
      <c r="K7" s="211" t="s">
        <v>239</v>
      </c>
      <c r="L7" s="211" t="s">
        <v>267</v>
      </c>
    </row>
    <row r="8" spans="1:14" ht="24.6" customHeight="1" x14ac:dyDescent="0.2">
      <c r="A8" s="25">
        <v>1</v>
      </c>
      <c r="B8" s="7"/>
      <c r="C8" s="212"/>
      <c r="D8" s="212"/>
      <c r="E8" s="8"/>
      <c r="F8" s="1" t="s">
        <v>235</v>
      </c>
      <c r="G8" s="8"/>
      <c r="H8" s="8"/>
      <c r="I8" s="8"/>
      <c r="J8" s="8"/>
      <c r="K8" s="8"/>
      <c r="L8" s="8"/>
    </row>
    <row r="9" spans="1:14" ht="24.6" customHeight="1" x14ac:dyDescent="0.2">
      <c r="A9" s="25">
        <v>2</v>
      </c>
      <c r="B9" s="7"/>
      <c r="C9" s="212"/>
      <c r="D9" s="212"/>
      <c r="E9" s="8"/>
      <c r="F9" s="1" t="s">
        <v>235</v>
      </c>
      <c r="G9" s="8"/>
      <c r="H9" s="8"/>
      <c r="I9" s="8"/>
      <c r="J9" s="8"/>
      <c r="K9" s="8"/>
      <c r="L9" s="8"/>
    </row>
    <row r="10" spans="1:14" ht="24.6" customHeight="1" x14ac:dyDescent="0.2">
      <c r="A10" s="25">
        <v>3</v>
      </c>
      <c r="B10" s="7"/>
      <c r="C10" s="212"/>
      <c r="D10" s="212"/>
      <c r="E10" s="8"/>
      <c r="F10" s="1" t="s">
        <v>235</v>
      </c>
      <c r="G10" s="8"/>
      <c r="H10" s="8"/>
      <c r="I10" s="8"/>
      <c r="J10" s="8"/>
      <c r="K10" s="8"/>
      <c r="L10" s="8"/>
    </row>
    <row r="11" spans="1:14" ht="24.6" customHeight="1" x14ac:dyDescent="0.2">
      <c r="A11" s="25">
        <v>4</v>
      </c>
      <c r="B11" s="7"/>
      <c r="C11" s="212"/>
      <c r="D11" s="212"/>
      <c r="E11" s="8"/>
      <c r="F11" s="1" t="s">
        <v>235</v>
      </c>
      <c r="G11" s="8"/>
      <c r="H11" s="8"/>
      <c r="I11" s="8"/>
      <c r="J11" s="8"/>
      <c r="K11" s="8"/>
      <c r="L11" s="8"/>
    </row>
    <row r="12" spans="1:14" ht="24.6" customHeight="1" x14ac:dyDescent="0.2">
      <c r="A12" s="25">
        <v>5</v>
      </c>
      <c r="B12" s="7"/>
      <c r="C12" s="212"/>
      <c r="D12" s="212"/>
      <c r="E12" s="8"/>
      <c r="F12" s="1" t="s">
        <v>235</v>
      </c>
      <c r="G12" s="8"/>
      <c r="H12" s="8"/>
      <c r="I12" s="8"/>
      <c r="J12" s="8"/>
      <c r="K12" s="8"/>
      <c r="L12" s="8"/>
    </row>
    <row r="13" spans="1:14" ht="24.6" customHeight="1" x14ac:dyDescent="0.2">
      <c r="A13" s="25">
        <v>6</v>
      </c>
      <c r="B13" s="7"/>
      <c r="C13" s="212"/>
      <c r="D13" s="212"/>
      <c r="E13" s="8"/>
      <c r="F13" s="1" t="s">
        <v>235</v>
      </c>
      <c r="G13" s="8"/>
      <c r="H13" s="8"/>
      <c r="I13" s="8"/>
      <c r="J13" s="8"/>
      <c r="K13" s="8"/>
      <c r="L13" s="8"/>
    </row>
    <row r="14" spans="1:14" ht="24.6" customHeight="1" x14ac:dyDescent="0.2">
      <c r="A14" s="25">
        <v>7</v>
      </c>
      <c r="B14" s="7"/>
      <c r="C14" s="212"/>
      <c r="D14" s="212"/>
      <c r="E14" s="8"/>
      <c r="F14" s="1" t="s">
        <v>235</v>
      </c>
      <c r="G14" s="8"/>
      <c r="H14" s="8"/>
      <c r="I14" s="8"/>
      <c r="J14" s="8"/>
      <c r="K14" s="8"/>
      <c r="L14" s="8"/>
    </row>
    <row r="15" spans="1:14" ht="24.6" customHeight="1" x14ac:dyDescent="0.2">
      <c r="A15" s="25">
        <v>8</v>
      </c>
      <c r="B15" s="7"/>
      <c r="C15" s="212"/>
      <c r="D15" s="212"/>
      <c r="E15" s="8"/>
      <c r="F15" s="1" t="s">
        <v>235</v>
      </c>
      <c r="G15" s="8"/>
      <c r="H15" s="8"/>
      <c r="I15" s="8"/>
      <c r="J15" s="8"/>
      <c r="K15" s="8"/>
      <c r="L15" s="8"/>
    </row>
    <row r="16" spans="1:14" ht="24.6" customHeight="1" x14ac:dyDescent="0.2">
      <c r="A16" s="25">
        <v>9</v>
      </c>
      <c r="B16" s="7"/>
      <c r="C16" s="212"/>
      <c r="D16" s="212"/>
      <c r="E16" s="8"/>
      <c r="F16" s="1" t="s">
        <v>235</v>
      </c>
      <c r="G16" s="8"/>
      <c r="H16" s="8"/>
      <c r="I16" s="8"/>
      <c r="J16" s="8"/>
      <c r="K16" s="8"/>
      <c r="L16" s="8"/>
    </row>
    <row r="17" spans="1:12" ht="24.6" customHeight="1" x14ac:dyDescent="0.2">
      <c r="A17" s="25">
        <v>10</v>
      </c>
      <c r="B17" s="7"/>
      <c r="C17" s="212"/>
      <c r="D17" s="212"/>
      <c r="E17" s="8"/>
      <c r="F17" s="1" t="s">
        <v>235</v>
      </c>
      <c r="G17" s="8"/>
      <c r="H17" s="8"/>
      <c r="I17" s="8"/>
      <c r="J17" s="8"/>
      <c r="K17" s="8"/>
      <c r="L17" s="8"/>
    </row>
    <row r="18" spans="1:12" ht="7.2" customHeight="1" x14ac:dyDescent="0.2"/>
    <row r="19" spans="1:12" ht="24.6" customHeight="1" x14ac:dyDescent="0.2">
      <c r="D19" s="25" t="s">
        <v>243</v>
      </c>
      <c r="E19" s="1"/>
      <c r="F19" s="274" t="s">
        <v>242</v>
      </c>
      <c r="G19" s="275"/>
      <c r="H19" s="275"/>
      <c r="I19" s="275"/>
      <c r="J19" s="275"/>
      <c r="K19" s="275"/>
      <c r="L19" s="275"/>
    </row>
  </sheetData>
  <mergeCells count="4">
    <mergeCell ref="H2:L2"/>
    <mergeCell ref="F19:L19"/>
    <mergeCell ref="G6:L6"/>
    <mergeCell ref="F6:F7"/>
  </mergeCells>
  <phoneticPr fontId="1"/>
  <dataValidations count="1">
    <dataValidation type="list" allowBlank="1" showInputMessage="1" showErrorMessage="1" sqref="F8:F17" xr:uid="{5F2C456F-6FB5-4AB3-9F3A-F0785A381C00}">
      <formula1>"正規,非正規,＜要選択＞"</formula1>
    </dataValidation>
  </dataValidations>
  <pageMargins left="0.59055118110236227" right="0.59055118110236227" top="0.59055118110236227" bottom="0.59055118110236227" header="0.19685039370078741" footer="0.19685039370078741"/>
  <pageSetup paperSize="9" scale="88" orientation="landscape" verticalDpi="0" r:id="rId1"/>
  <headerFooter>
    <oddHeader>&amp;C&amp;A</oddHeader>
    <oddFooter>&amp;C&amp;F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2B6EB-C3D5-4E7B-BB42-6E0765030B1F}">
  <sheetPr>
    <pageSetUpPr fitToPage="1"/>
  </sheetPr>
  <dimension ref="B1:N16"/>
  <sheetViews>
    <sheetView showGridLines="0" zoomScale="70" zoomScaleNormal="70" workbookViewId="0">
      <selection activeCell="R15" sqref="R15"/>
    </sheetView>
  </sheetViews>
  <sheetFormatPr defaultRowHeight="13.2" x14ac:dyDescent="0.2"/>
  <cols>
    <col min="1" max="1" width="1.36328125" customWidth="1"/>
    <col min="2" max="2" width="4.26953125" customWidth="1"/>
    <col min="3" max="3" width="3.26953125" bestFit="1" customWidth="1"/>
    <col min="4" max="4" width="40.36328125" bestFit="1" customWidth="1"/>
    <col min="5" max="5" width="2.1796875" customWidth="1"/>
    <col min="6" max="10" width="4.54296875" customWidth="1"/>
    <col min="11" max="11" width="2.1796875" customWidth="1"/>
    <col min="12" max="12" width="5.08984375" customWidth="1"/>
    <col min="13" max="13" width="6.36328125" customWidth="1"/>
    <col min="14" max="14" width="21.08984375" bestFit="1" customWidth="1"/>
  </cols>
  <sheetData>
    <row r="1" spans="2:14" ht="6.6" customHeight="1" x14ac:dyDescent="0.2"/>
    <row r="2" spans="2:14" ht="23.4" customHeight="1" x14ac:dyDescent="0.2">
      <c r="B2" s="396" t="s">
        <v>120</v>
      </c>
      <c r="C2" s="397"/>
      <c r="D2" s="397"/>
      <c r="F2" s="398" t="s">
        <v>84</v>
      </c>
      <c r="G2" s="399"/>
      <c r="H2" s="399"/>
      <c r="I2" s="399"/>
      <c r="J2" s="400"/>
      <c r="L2" s="348" t="s">
        <v>85</v>
      </c>
      <c r="M2" s="348"/>
      <c r="N2" s="348"/>
    </row>
    <row r="3" spans="2:14" ht="23.4" customHeight="1" x14ac:dyDescent="0.2">
      <c r="F3" s="52">
        <v>1</v>
      </c>
      <c r="G3" s="52">
        <v>2</v>
      </c>
      <c r="H3" s="52">
        <v>3</v>
      </c>
      <c r="I3" s="52">
        <v>4</v>
      </c>
      <c r="J3" s="52">
        <v>5</v>
      </c>
    </row>
    <row r="4" spans="2:14" ht="132" customHeight="1" x14ac:dyDescent="0.2">
      <c r="F4" s="53" t="s">
        <v>86</v>
      </c>
      <c r="G4" s="54" t="s">
        <v>87</v>
      </c>
      <c r="H4" s="53" t="s">
        <v>88</v>
      </c>
      <c r="I4" s="53" t="s">
        <v>89</v>
      </c>
      <c r="J4" s="53" t="s">
        <v>90</v>
      </c>
      <c r="L4" s="55" t="s">
        <v>91</v>
      </c>
      <c r="M4" s="56" t="s">
        <v>92</v>
      </c>
    </row>
    <row r="5" spans="2:14" ht="12" customHeight="1" x14ac:dyDescent="0.2">
      <c r="M5" s="57"/>
    </row>
    <row r="6" spans="2:14" ht="33.6" customHeight="1" x14ac:dyDescent="0.2">
      <c r="B6" s="392" t="s">
        <v>93</v>
      </c>
      <c r="C6" s="52">
        <v>11</v>
      </c>
      <c r="D6" s="58" t="s">
        <v>94</v>
      </c>
      <c r="E6" s="59"/>
      <c r="F6" s="60"/>
      <c r="G6" s="60"/>
      <c r="H6" s="60"/>
      <c r="I6" s="60"/>
      <c r="J6" s="60"/>
      <c r="L6" s="60"/>
      <c r="M6" s="61">
        <v>3</v>
      </c>
      <c r="N6" s="393" t="s">
        <v>95</v>
      </c>
    </row>
    <row r="7" spans="2:14" ht="33.6" customHeight="1" x14ac:dyDescent="0.2">
      <c r="B7" s="392"/>
      <c r="C7" s="52">
        <v>12</v>
      </c>
      <c r="D7" s="58" t="s">
        <v>96</v>
      </c>
      <c r="E7" s="59"/>
      <c r="F7" s="60"/>
      <c r="G7" s="60"/>
      <c r="H7" s="60"/>
      <c r="I7" s="60"/>
      <c r="J7" s="60"/>
      <c r="L7" s="60"/>
      <c r="M7" s="61">
        <v>1</v>
      </c>
      <c r="N7" s="394"/>
    </row>
    <row r="8" spans="2:14" ht="33.6" customHeight="1" x14ac:dyDescent="0.2">
      <c r="B8" s="392"/>
      <c r="C8" s="52">
        <v>13</v>
      </c>
      <c r="D8" s="58" t="s">
        <v>97</v>
      </c>
      <c r="E8" s="59"/>
      <c r="F8" s="60"/>
      <c r="G8" s="60"/>
      <c r="H8" s="60"/>
      <c r="I8" s="60"/>
      <c r="J8" s="60"/>
      <c r="L8" s="60"/>
      <c r="M8" s="61">
        <v>5</v>
      </c>
      <c r="N8" s="394"/>
    </row>
    <row r="9" spans="2:14" ht="33.6" customHeight="1" x14ac:dyDescent="0.2">
      <c r="B9" s="392"/>
      <c r="C9" s="52">
        <v>14</v>
      </c>
      <c r="D9" s="58" t="s">
        <v>98</v>
      </c>
      <c r="E9" s="59"/>
      <c r="F9" s="60"/>
      <c r="G9" s="60"/>
      <c r="H9" s="60"/>
      <c r="I9" s="60"/>
      <c r="J9" s="60"/>
      <c r="L9" s="60"/>
      <c r="M9" s="61">
        <v>2</v>
      </c>
      <c r="N9" s="394"/>
    </row>
    <row r="10" spans="2:14" ht="33.6" customHeight="1" x14ac:dyDescent="0.2">
      <c r="B10" s="392"/>
      <c r="C10" s="52">
        <v>15</v>
      </c>
      <c r="D10" s="58" t="s">
        <v>99</v>
      </c>
      <c r="E10" s="59"/>
      <c r="F10" s="60"/>
      <c r="G10" s="60"/>
      <c r="H10" s="60"/>
      <c r="I10" s="60"/>
      <c r="J10" s="60"/>
      <c r="L10" s="60"/>
      <c r="M10" s="61">
        <v>4</v>
      </c>
      <c r="N10" s="395"/>
    </row>
    <row r="11" spans="2:14" ht="13.8" customHeight="1" x14ac:dyDescent="0.2">
      <c r="C11" s="57"/>
      <c r="M11" s="57"/>
    </row>
    <row r="12" spans="2:14" ht="33.6" customHeight="1" x14ac:dyDescent="0.2">
      <c r="B12" s="392" t="s">
        <v>100</v>
      </c>
      <c r="C12" s="52">
        <v>21</v>
      </c>
      <c r="D12" s="58" t="s">
        <v>101</v>
      </c>
      <c r="E12" s="59"/>
      <c r="F12" s="60"/>
      <c r="G12" s="60"/>
      <c r="H12" s="60"/>
      <c r="I12" s="60"/>
      <c r="J12" s="60"/>
      <c r="L12" s="60"/>
      <c r="M12" s="61">
        <v>1</v>
      </c>
      <c r="N12" s="393" t="s">
        <v>102</v>
      </c>
    </row>
    <row r="13" spans="2:14" ht="33.6" customHeight="1" x14ac:dyDescent="0.2">
      <c r="B13" s="392"/>
      <c r="C13" s="52">
        <v>22</v>
      </c>
      <c r="D13" s="58" t="s">
        <v>103</v>
      </c>
      <c r="E13" s="59"/>
      <c r="F13" s="60"/>
      <c r="G13" s="60"/>
      <c r="H13" s="60"/>
      <c r="I13" s="60"/>
      <c r="J13" s="60"/>
      <c r="L13" s="60"/>
      <c r="M13" s="61">
        <v>4</v>
      </c>
      <c r="N13" s="394"/>
    </row>
    <row r="14" spans="2:14" ht="33.6" customHeight="1" x14ac:dyDescent="0.2">
      <c r="B14" s="392"/>
      <c r="C14" s="52">
        <v>23</v>
      </c>
      <c r="D14" s="58" t="s">
        <v>104</v>
      </c>
      <c r="E14" s="59"/>
      <c r="F14" s="60"/>
      <c r="G14" s="60"/>
      <c r="H14" s="60"/>
      <c r="I14" s="60"/>
      <c r="J14" s="60"/>
      <c r="L14" s="60"/>
      <c r="M14" s="61">
        <v>5</v>
      </c>
      <c r="N14" s="394"/>
    </row>
    <row r="15" spans="2:14" ht="33.6" customHeight="1" x14ac:dyDescent="0.2">
      <c r="B15" s="392"/>
      <c r="C15" s="52">
        <v>24</v>
      </c>
      <c r="D15" s="58" t="s">
        <v>105</v>
      </c>
      <c r="E15" s="59"/>
      <c r="F15" s="60"/>
      <c r="G15" s="60"/>
      <c r="H15" s="60"/>
      <c r="I15" s="60"/>
      <c r="J15" s="60"/>
      <c r="L15" s="60"/>
      <c r="M15" s="61">
        <v>3</v>
      </c>
      <c r="N15" s="394"/>
    </row>
    <row r="16" spans="2:14" ht="33.6" customHeight="1" x14ac:dyDescent="0.2">
      <c r="B16" s="392"/>
      <c r="C16" s="52">
        <v>25</v>
      </c>
      <c r="D16" s="58" t="s">
        <v>106</v>
      </c>
      <c r="E16" s="59"/>
      <c r="F16" s="60"/>
      <c r="G16" s="60"/>
      <c r="H16" s="60"/>
      <c r="I16" s="60"/>
      <c r="J16" s="60"/>
      <c r="L16" s="60"/>
      <c r="M16" s="61">
        <v>2</v>
      </c>
      <c r="N16" s="395"/>
    </row>
  </sheetData>
  <mergeCells count="7">
    <mergeCell ref="B12:B16"/>
    <mergeCell ref="N12:N16"/>
    <mergeCell ref="B2:D2"/>
    <mergeCell ref="F2:J2"/>
    <mergeCell ref="L2:N2"/>
    <mergeCell ref="B6:B10"/>
    <mergeCell ref="N6:N10"/>
  </mergeCells>
  <phoneticPr fontId="1"/>
  <pageMargins left="0.70866141732283472" right="0.70866141732283472" top="0.74803149606299213" bottom="0.74803149606299213" header="0.31496062992125984" footer="0.31496062992125984"/>
  <pageSetup paperSize="9" scale="96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85E4E-9560-4947-BC6D-F9743B2D3258}">
  <sheetPr>
    <pageSetUpPr fitToPage="1"/>
  </sheetPr>
  <dimension ref="B1:AE62"/>
  <sheetViews>
    <sheetView showGridLines="0" zoomScale="55" zoomScaleNormal="55" workbookViewId="0">
      <pane xSplit="6" ySplit="7" topLeftCell="G8" activePane="bottomRight" state="frozen"/>
      <selection activeCell="R15" sqref="R15"/>
      <selection pane="topRight" activeCell="R15" sqref="R15"/>
      <selection pane="bottomLeft" activeCell="R15" sqref="R15"/>
      <selection pane="bottomRight" activeCell="R15" sqref="R15"/>
    </sheetView>
  </sheetViews>
  <sheetFormatPr defaultRowHeight="13.2" x14ac:dyDescent="0.2"/>
  <cols>
    <col min="1" max="1" width="1.1796875" customWidth="1"/>
    <col min="2" max="2" width="4.26953125" customWidth="1"/>
    <col min="3" max="3" width="1.1796875" customWidth="1"/>
    <col min="4" max="5" width="3.1796875" style="57" customWidth="1"/>
    <col min="6" max="6" width="38.1796875" bestFit="1" customWidth="1"/>
    <col min="7" max="31" width="4.36328125" customWidth="1"/>
    <col min="32" max="47" width="3.81640625" customWidth="1"/>
  </cols>
  <sheetData>
    <row r="1" spans="2:31" ht="4.5" customHeight="1" x14ac:dyDescent="0.2"/>
    <row r="2" spans="2:31" ht="16.2" x14ac:dyDescent="0.2">
      <c r="B2" s="67" t="s">
        <v>121</v>
      </c>
    </row>
    <row r="4" spans="2:31" ht="32.549999999999997" customHeight="1" x14ac:dyDescent="0.2">
      <c r="D4" s="348" t="s">
        <v>122</v>
      </c>
      <c r="E4" s="348"/>
      <c r="F4" s="60"/>
    </row>
    <row r="5" spans="2:31" s="57" customFormat="1" x14ac:dyDescent="0.2"/>
    <row r="6" spans="2:31" x14ac:dyDescent="0.2">
      <c r="F6" s="68" t="s">
        <v>123</v>
      </c>
      <c r="G6" s="69">
        <v>1</v>
      </c>
      <c r="H6" s="69">
        <v>2</v>
      </c>
      <c r="I6" s="69">
        <v>3</v>
      </c>
      <c r="J6" s="69">
        <v>4</v>
      </c>
      <c r="K6" s="69">
        <v>5</v>
      </c>
      <c r="L6" s="69">
        <v>6</v>
      </c>
      <c r="M6" s="69">
        <v>7</v>
      </c>
      <c r="N6" s="69">
        <v>8</v>
      </c>
      <c r="O6" s="69">
        <v>9</v>
      </c>
      <c r="P6" s="69">
        <v>10</v>
      </c>
      <c r="Q6" s="69">
        <v>11</v>
      </c>
      <c r="R6" s="69">
        <v>12</v>
      </c>
      <c r="S6" s="69">
        <v>13</v>
      </c>
      <c r="T6" s="69">
        <v>14</v>
      </c>
      <c r="U6" s="69">
        <v>15</v>
      </c>
      <c r="V6" s="69">
        <v>16</v>
      </c>
      <c r="W6" s="69">
        <v>17</v>
      </c>
      <c r="X6" s="69">
        <v>18</v>
      </c>
      <c r="Y6" s="69">
        <v>19</v>
      </c>
      <c r="Z6" s="69">
        <v>20</v>
      </c>
      <c r="AA6" s="69">
        <v>21</v>
      </c>
      <c r="AB6" s="69">
        <v>22</v>
      </c>
      <c r="AC6" s="69">
        <v>23</v>
      </c>
      <c r="AD6" s="69">
        <v>24</v>
      </c>
      <c r="AE6" s="69">
        <v>25</v>
      </c>
    </row>
    <row r="7" spans="2:31" ht="5.55" customHeight="1" x14ac:dyDescent="0.2"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</row>
    <row r="8" spans="2:31" ht="17.55" customHeight="1" x14ac:dyDescent="0.2">
      <c r="B8" s="361" t="s">
        <v>124</v>
      </c>
      <c r="D8" s="402" t="s">
        <v>93</v>
      </c>
      <c r="E8" s="71">
        <v>11</v>
      </c>
      <c r="F8" s="72" t="s">
        <v>125</v>
      </c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</row>
    <row r="9" spans="2:31" ht="17.55" customHeight="1" x14ac:dyDescent="0.2">
      <c r="B9" s="401"/>
      <c r="D9" s="363"/>
      <c r="E9" s="74">
        <v>12</v>
      </c>
      <c r="F9" s="75" t="s">
        <v>126</v>
      </c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</row>
    <row r="10" spans="2:31" ht="17.55" customHeight="1" x14ac:dyDescent="0.2">
      <c r="B10" s="401"/>
      <c r="D10" s="363"/>
      <c r="E10" s="74">
        <v>13</v>
      </c>
      <c r="F10" s="75" t="s">
        <v>127</v>
      </c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</row>
    <row r="11" spans="2:31" ht="17.55" customHeight="1" x14ac:dyDescent="0.2">
      <c r="B11" s="401"/>
      <c r="D11" s="363"/>
      <c r="E11" s="74">
        <v>14</v>
      </c>
      <c r="F11" s="75" t="s">
        <v>128</v>
      </c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</row>
    <row r="12" spans="2:31" ht="17.55" customHeight="1" x14ac:dyDescent="0.2">
      <c r="B12" s="401"/>
      <c r="D12" s="403"/>
      <c r="E12" s="77">
        <v>15</v>
      </c>
      <c r="F12" s="78" t="s">
        <v>129</v>
      </c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</row>
    <row r="13" spans="2:31" ht="17.55" customHeight="1" x14ac:dyDescent="0.2">
      <c r="B13" s="401"/>
      <c r="D13" s="363" t="s">
        <v>100</v>
      </c>
      <c r="E13" s="80">
        <v>21</v>
      </c>
      <c r="F13" s="81" t="s">
        <v>130</v>
      </c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</row>
    <row r="14" spans="2:31" ht="17.55" customHeight="1" x14ac:dyDescent="0.2">
      <c r="B14" s="401"/>
      <c r="D14" s="363"/>
      <c r="E14" s="74">
        <v>22</v>
      </c>
      <c r="F14" s="75" t="s">
        <v>131</v>
      </c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</row>
    <row r="15" spans="2:31" ht="17.55" customHeight="1" x14ac:dyDescent="0.2">
      <c r="B15" s="401"/>
      <c r="D15" s="363"/>
      <c r="E15" s="74">
        <v>23</v>
      </c>
      <c r="F15" s="75" t="s">
        <v>132</v>
      </c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</row>
    <row r="16" spans="2:31" ht="17.55" customHeight="1" x14ac:dyDescent="0.2">
      <c r="B16" s="401"/>
      <c r="D16" s="363"/>
      <c r="E16" s="74">
        <v>24</v>
      </c>
      <c r="F16" s="75" t="s">
        <v>133</v>
      </c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</row>
    <row r="17" spans="2:31" ht="17.55" customHeight="1" x14ac:dyDescent="0.2">
      <c r="B17" s="362"/>
      <c r="D17" s="403"/>
      <c r="E17" s="77">
        <v>25</v>
      </c>
      <c r="F17" s="78" t="s">
        <v>134</v>
      </c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</row>
    <row r="18" spans="2:31" ht="5.55" customHeight="1" x14ac:dyDescent="0.2"/>
    <row r="19" spans="2:31" ht="17.55" customHeight="1" x14ac:dyDescent="0.2">
      <c r="B19" s="361" t="s">
        <v>135</v>
      </c>
      <c r="D19" s="402" t="s">
        <v>93</v>
      </c>
      <c r="E19" s="71">
        <v>11</v>
      </c>
      <c r="F19" s="72" t="s">
        <v>125</v>
      </c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</row>
    <row r="20" spans="2:31" ht="17.55" customHeight="1" x14ac:dyDescent="0.2">
      <c r="B20" s="401"/>
      <c r="D20" s="363"/>
      <c r="E20" s="74">
        <v>12</v>
      </c>
      <c r="F20" s="75" t="s">
        <v>126</v>
      </c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</row>
    <row r="21" spans="2:31" ht="17.55" customHeight="1" x14ac:dyDescent="0.2">
      <c r="B21" s="401"/>
      <c r="D21" s="363"/>
      <c r="E21" s="74">
        <v>13</v>
      </c>
      <c r="F21" s="75" t="s">
        <v>127</v>
      </c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</row>
    <row r="22" spans="2:31" ht="17.55" customHeight="1" x14ac:dyDescent="0.2">
      <c r="B22" s="401"/>
      <c r="D22" s="363"/>
      <c r="E22" s="74">
        <v>14</v>
      </c>
      <c r="F22" s="75" t="s">
        <v>128</v>
      </c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</row>
    <row r="23" spans="2:31" ht="17.55" customHeight="1" x14ac:dyDescent="0.2">
      <c r="B23" s="401"/>
      <c r="D23" s="403"/>
      <c r="E23" s="77">
        <v>15</v>
      </c>
      <c r="F23" s="78" t="s">
        <v>129</v>
      </c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79"/>
    </row>
    <row r="24" spans="2:31" ht="17.55" customHeight="1" x14ac:dyDescent="0.2">
      <c r="B24" s="401"/>
      <c r="D24" s="363" t="s">
        <v>100</v>
      </c>
      <c r="E24" s="80">
        <v>21</v>
      </c>
      <c r="F24" s="81" t="s">
        <v>130</v>
      </c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</row>
    <row r="25" spans="2:31" ht="17.55" customHeight="1" x14ac:dyDescent="0.2">
      <c r="B25" s="401"/>
      <c r="D25" s="363"/>
      <c r="E25" s="74">
        <v>22</v>
      </c>
      <c r="F25" s="75" t="s">
        <v>131</v>
      </c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</row>
    <row r="26" spans="2:31" ht="17.55" customHeight="1" x14ac:dyDescent="0.2">
      <c r="B26" s="401"/>
      <c r="D26" s="363"/>
      <c r="E26" s="74">
        <v>23</v>
      </c>
      <c r="F26" s="75" t="s">
        <v>132</v>
      </c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</row>
    <row r="27" spans="2:31" ht="17.55" customHeight="1" x14ac:dyDescent="0.2">
      <c r="B27" s="401"/>
      <c r="D27" s="363"/>
      <c r="E27" s="74">
        <v>24</v>
      </c>
      <c r="F27" s="75" t="s">
        <v>133</v>
      </c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</row>
    <row r="28" spans="2:31" ht="17.55" customHeight="1" x14ac:dyDescent="0.2">
      <c r="B28" s="362"/>
      <c r="D28" s="403"/>
      <c r="E28" s="77">
        <v>25</v>
      </c>
      <c r="F28" s="78" t="s">
        <v>134</v>
      </c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79"/>
      <c r="Z28" s="79"/>
      <c r="AA28" s="79"/>
      <c r="AB28" s="79"/>
      <c r="AC28" s="79"/>
      <c r="AD28" s="79"/>
      <c r="AE28" s="79"/>
    </row>
    <row r="29" spans="2:31" hidden="1" x14ac:dyDescent="0.2"/>
    <row r="30" spans="2:31" hidden="1" x14ac:dyDescent="0.2"/>
    <row r="31" spans="2:31" ht="13.05" hidden="1" customHeight="1" x14ac:dyDescent="0.2">
      <c r="B31" s="361" t="s">
        <v>136</v>
      </c>
      <c r="D31" s="402" t="s">
        <v>135</v>
      </c>
      <c r="E31" s="73">
        <v>1</v>
      </c>
      <c r="F31" s="83">
        <v>0.4</v>
      </c>
      <c r="G31" s="84" t="e">
        <f>VLOOKUP(G19,$E31:$F35,2)</f>
        <v>#N/A</v>
      </c>
      <c r="H31" s="84" t="e">
        <f t="shared" ref="H31:AE31" si="0">VLOOKUP(H19,$E31:$F35,2)</f>
        <v>#N/A</v>
      </c>
      <c r="I31" s="84" t="e">
        <f t="shared" si="0"/>
        <v>#N/A</v>
      </c>
      <c r="J31" s="84" t="e">
        <f t="shared" si="0"/>
        <v>#N/A</v>
      </c>
      <c r="K31" s="84" t="e">
        <f t="shared" si="0"/>
        <v>#N/A</v>
      </c>
      <c r="L31" s="84" t="e">
        <f t="shared" si="0"/>
        <v>#N/A</v>
      </c>
      <c r="M31" s="84" t="e">
        <f t="shared" si="0"/>
        <v>#N/A</v>
      </c>
      <c r="N31" s="84" t="e">
        <f t="shared" si="0"/>
        <v>#N/A</v>
      </c>
      <c r="O31" s="84" t="e">
        <f t="shared" si="0"/>
        <v>#N/A</v>
      </c>
      <c r="P31" s="84" t="e">
        <f t="shared" si="0"/>
        <v>#N/A</v>
      </c>
      <c r="Q31" s="84" t="e">
        <f t="shared" si="0"/>
        <v>#N/A</v>
      </c>
      <c r="R31" s="84" t="e">
        <f t="shared" si="0"/>
        <v>#N/A</v>
      </c>
      <c r="S31" s="84" t="e">
        <f t="shared" si="0"/>
        <v>#N/A</v>
      </c>
      <c r="T31" s="84" t="e">
        <f t="shared" si="0"/>
        <v>#N/A</v>
      </c>
      <c r="U31" s="84" t="e">
        <f t="shared" si="0"/>
        <v>#N/A</v>
      </c>
      <c r="V31" s="84" t="e">
        <f t="shared" si="0"/>
        <v>#N/A</v>
      </c>
      <c r="W31" s="84" t="e">
        <f t="shared" si="0"/>
        <v>#N/A</v>
      </c>
      <c r="X31" s="84" t="e">
        <f t="shared" si="0"/>
        <v>#N/A</v>
      </c>
      <c r="Y31" s="84" t="e">
        <f t="shared" si="0"/>
        <v>#N/A</v>
      </c>
      <c r="Z31" s="84" t="e">
        <f t="shared" si="0"/>
        <v>#N/A</v>
      </c>
      <c r="AA31" s="84" t="e">
        <f t="shared" si="0"/>
        <v>#N/A</v>
      </c>
      <c r="AB31" s="84" t="e">
        <f t="shared" si="0"/>
        <v>#N/A</v>
      </c>
      <c r="AC31" s="84" t="e">
        <f t="shared" si="0"/>
        <v>#N/A</v>
      </c>
      <c r="AD31" s="84" t="e">
        <f t="shared" si="0"/>
        <v>#N/A</v>
      </c>
      <c r="AE31" s="84" t="e">
        <f t="shared" si="0"/>
        <v>#N/A</v>
      </c>
    </row>
    <row r="32" spans="2:31" hidden="1" x14ac:dyDescent="0.2">
      <c r="B32" s="401"/>
      <c r="D32" s="363"/>
      <c r="E32" s="76">
        <v>2</v>
      </c>
      <c r="F32" s="83">
        <v>0.3</v>
      </c>
      <c r="G32" s="84" t="e">
        <f>VLOOKUP(G20,$E31:$F35,2)</f>
        <v>#N/A</v>
      </c>
      <c r="H32" s="84" t="e">
        <f t="shared" ref="H32:AE32" si="1">VLOOKUP(H20,$E31:$F35,2)</f>
        <v>#N/A</v>
      </c>
      <c r="I32" s="84" t="e">
        <f t="shared" si="1"/>
        <v>#N/A</v>
      </c>
      <c r="J32" s="84" t="e">
        <f t="shared" si="1"/>
        <v>#N/A</v>
      </c>
      <c r="K32" s="84" t="e">
        <f t="shared" si="1"/>
        <v>#N/A</v>
      </c>
      <c r="L32" s="84" t="e">
        <f t="shared" si="1"/>
        <v>#N/A</v>
      </c>
      <c r="M32" s="84" t="e">
        <f t="shared" si="1"/>
        <v>#N/A</v>
      </c>
      <c r="N32" s="84" t="e">
        <f t="shared" si="1"/>
        <v>#N/A</v>
      </c>
      <c r="O32" s="84" t="e">
        <f t="shared" si="1"/>
        <v>#N/A</v>
      </c>
      <c r="P32" s="84" t="e">
        <f t="shared" si="1"/>
        <v>#N/A</v>
      </c>
      <c r="Q32" s="84" t="e">
        <f t="shared" si="1"/>
        <v>#N/A</v>
      </c>
      <c r="R32" s="84" t="e">
        <f t="shared" si="1"/>
        <v>#N/A</v>
      </c>
      <c r="S32" s="84" t="e">
        <f t="shared" si="1"/>
        <v>#N/A</v>
      </c>
      <c r="T32" s="84" t="e">
        <f t="shared" si="1"/>
        <v>#N/A</v>
      </c>
      <c r="U32" s="84" t="e">
        <f t="shared" si="1"/>
        <v>#N/A</v>
      </c>
      <c r="V32" s="84" t="e">
        <f t="shared" si="1"/>
        <v>#N/A</v>
      </c>
      <c r="W32" s="84" t="e">
        <f t="shared" si="1"/>
        <v>#N/A</v>
      </c>
      <c r="X32" s="84" t="e">
        <f t="shared" si="1"/>
        <v>#N/A</v>
      </c>
      <c r="Y32" s="84" t="e">
        <f t="shared" si="1"/>
        <v>#N/A</v>
      </c>
      <c r="Z32" s="84" t="e">
        <f t="shared" si="1"/>
        <v>#N/A</v>
      </c>
      <c r="AA32" s="84" t="e">
        <f t="shared" si="1"/>
        <v>#N/A</v>
      </c>
      <c r="AB32" s="84" t="e">
        <f t="shared" si="1"/>
        <v>#N/A</v>
      </c>
      <c r="AC32" s="84" t="e">
        <f t="shared" si="1"/>
        <v>#N/A</v>
      </c>
      <c r="AD32" s="84" t="e">
        <f t="shared" si="1"/>
        <v>#N/A</v>
      </c>
      <c r="AE32" s="84" t="e">
        <f t="shared" si="1"/>
        <v>#N/A</v>
      </c>
    </row>
    <row r="33" spans="2:31" hidden="1" x14ac:dyDescent="0.2">
      <c r="B33" s="401"/>
      <c r="D33" s="363"/>
      <c r="E33" s="76">
        <v>3</v>
      </c>
      <c r="F33" s="83">
        <v>0.15</v>
      </c>
      <c r="G33" s="84" t="e">
        <f>VLOOKUP(G21,$E31:$F35,2)</f>
        <v>#N/A</v>
      </c>
      <c r="H33" s="84" t="e">
        <f t="shared" ref="H33:AE33" si="2">VLOOKUP(H21,$E31:$F35,2)</f>
        <v>#N/A</v>
      </c>
      <c r="I33" s="84" t="e">
        <f t="shared" si="2"/>
        <v>#N/A</v>
      </c>
      <c r="J33" s="84" t="e">
        <f t="shared" si="2"/>
        <v>#N/A</v>
      </c>
      <c r="K33" s="84" t="e">
        <f t="shared" si="2"/>
        <v>#N/A</v>
      </c>
      <c r="L33" s="84" t="e">
        <f t="shared" si="2"/>
        <v>#N/A</v>
      </c>
      <c r="M33" s="84" t="e">
        <f t="shared" si="2"/>
        <v>#N/A</v>
      </c>
      <c r="N33" s="84" t="e">
        <f t="shared" si="2"/>
        <v>#N/A</v>
      </c>
      <c r="O33" s="84" t="e">
        <f t="shared" si="2"/>
        <v>#N/A</v>
      </c>
      <c r="P33" s="84" t="e">
        <f t="shared" si="2"/>
        <v>#N/A</v>
      </c>
      <c r="Q33" s="84" t="e">
        <f t="shared" si="2"/>
        <v>#N/A</v>
      </c>
      <c r="R33" s="84" t="e">
        <f t="shared" si="2"/>
        <v>#N/A</v>
      </c>
      <c r="S33" s="84" t="e">
        <f t="shared" si="2"/>
        <v>#N/A</v>
      </c>
      <c r="T33" s="84" t="e">
        <f t="shared" si="2"/>
        <v>#N/A</v>
      </c>
      <c r="U33" s="84" t="e">
        <f t="shared" si="2"/>
        <v>#N/A</v>
      </c>
      <c r="V33" s="84" t="e">
        <f t="shared" si="2"/>
        <v>#N/A</v>
      </c>
      <c r="W33" s="84" t="e">
        <f t="shared" si="2"/>
        <v>#N/A</v>
      </c>
      <c r="X33" s="84" t="e">
        <f t="shared" si="2"/>
        <v>#N/A</v>
      </c>
      <c r="Y33" s="84" t="e">
        <f t="shared" si="2"/>
        <v>#N/A</v>
      </c>
      <c r="Z33" s="84" t="e">
        <f t="shared" si="2"/>
        <v>#N/A</v>
      </c>
      <c r="AA33" s="84" t="e">
        <f t="shared" si="2"/>
        <v>#N/A</v>
      </c>
      <c r="AB33" s="84" t="e">
        <f t="shared" si="2"/>
        <v>#N/A</v>
      </c>
      <c r="AC33" s="84" t="e">
        <f t="shared" si="2"/>
        <v>#N/A</v>
      </c>
      <c r="AD33" s="84" t="e">
        <f t="shared" si="2"/>
        <v>#N/A</v>
      </c>
      <c r="AE33" s="84" t="e">
        <f t="shared" si="2"/>
        <v>#N/A</v>
      </c>
    </row>
    <row r="34" spans="2:31" hidden="1" x14ac:dyDescent="0.2">
      <c r="B34" s="401"/>
      <c r="D34" s="363"/>
      <c r="E34" s="76">
        <v>4</v>
      </c>
      <c r="F34" s="83">
        <v>0.1</v>
      </c>
      <c r="G34" s="84" t="e">
        <f>VLOOKUP(G22,$E31:$F35,2)</f>
        <v>#N/A</v>
      </c>
      <c r="H34" s="84" t="e">
        <f t="shared" ref="H34:AE34" si="3">VLOOKUP(H22,$E31:$F35,2)</f>
        <v>#N/A</v>
      </c>
      <c r="I34" s="84" t="e">
        <f t="shared" si="3"/>
        <v>#N/A</v>
      </c>
      <c r="J34" s="84" t="e">
        <f t="shared" si="3"/>
        <v>#N/A</v>
      </c>
      <c r="K34" s="84" t="e">
        <f t="shared" si="3"/>
        <v>#N/A</v>
      </c>
      <c r="L34" s="84" t="e">
        <f t="shared" si="3"/>
        <v>#N/A</v>
      </c>
      <c r="M34" s="84" t="e">
        <f t="shared" si="3"/>
        <v>#N/A</v>
      </c>
      <c r="N34" s="84" t="e">
        <f t="shared" si="3"/>
        <v>#N/A</v>
      </c>
      <c r="O34" s="84" t="e">
        <f t="shared" si="3"/>
        <v>#N/A</v>
      </c>
      <c r="P34" s="84" t="e">
        <f t="shared" si="3"/>
        <v>#N/A</v>
      </c>
      <c r="Q34" s="84" t="e">
        <f t="shared" si="3"/>
        <v>#N/A</v>
      </c>
      <c r="R34" s="84" t="e">
        <f t="shared" si="3"/>
        <v>#N/A</v>
      </c>
      <c r="S34" s="84" t="e">
        <f t="shared" si="3"/>
        <v>#N/A</v>
      </c>
      <c r="T34" s="84" t="e">
        <f t="shared" si="3"/>
        <v>#N/A</v>
      </c>
      <c r="U34" s="84" t="e">
        <f t="shared" si="3"/>
        <v>#N/A</v>
      </c>
      <c r="V34" s="84" t="e">
        <f t="shared" si="3"/>
        <v>#N/A</v>
      </c>
      <c r="W34" s="84" t="e">
        <f t="shared" si="3"/>
        <v>#N/A</v>
      </c>
      <c r="X34" s="84" t="e">
        <f t="shared" si="3"/>
        <v>#N/A</v>
      </c>
      <c r="Y34" s="84" t="e">
        <f t="shared" si="3"/>
        <v>#N/A</v>
      </c>
      <c r="Z34" s="84" t="e">
        <f t="shared" si="3"/>
        <v>#N/A</v>
      </c>
      <c r="AA34" s="84" t="e">
        <f t="shared" si="3"/>
        <v>#N/A</v>
      </c>
      <c r="AB34" s="84" t="e">
        <f t="shared" si="3"/>
        <v>#N/A</v>
      </c>
      <c r="AC34" s="84" t="e">
        <f t="shared" si="3"/>
        <v>#N/A</v>
      </c>
      <c r="AD34" s="84" t="e">
        <f t="shared" si="3"/>
        <v>#N/A</v>
      </c>
      <c r="AE34" s="84" t="e">
        <f t="shared" si="3"/>
        <v>#N/A</v>
      </c>
    </row>
    <row r="35" spans="2:31" hidden="1" x14ac:dyDescent="0.2">
      <c r="B35" s="401"/>
      <c r="D35" s="403"/>
      <c r="E35" s="79">
        <v>5</v>
      </c>
      <c r="F35" s="83">
        <v>0.05</v>
      </c>
      <c r="G35" s="84" t="e">
        <f>VLOOKUP(G23,$E31:$F35,2)</f>
        <v>#N/A</v>
      </c>
      <c r="H35" s="84" t="e">
        <f t="shared" ref="H35:AE35" si="4">VLOOKUP(H23,$E31:$F35,2)</f>
        <v>#N/A</v>
      </c>
      <c r="I35" s="84" t="e">
        <f t="shared" si="4"/>
        <v>#N/A</v>
      </c>
      <c r="J35" s="84" t="e">
        <f t="shared" si="4"/>
        <v>#N/A</v>
      </c>
      <c r="K35" s="84" t="e">
        <f t="shared" si="4"/>
        <v>#N/A</v>
      </c>
      <c r="L35" s="84" t="e">
        <f t="shared" si="4"/>
        <v>#N/A</v>
      </c>
      <c r="M35" s="84" t="e">
        <f t="shared" si="4"/>
        <v>#N/A</v>
      </c>
      <c r="N35" s="84" t="e">
        <f t="shared" si="4"/>
        <v>#N/A</v>
      </c>
      <c r="O35" s="84" t="e">
        <f t="shared" si="4"/>
        <v>#N/A</v>
      </c>
      <c r="P35" s="84" t="e">
        <f t="shared" si="4"/>
        <v>#N/A</v>
      </c>
      <c r="Q35" s="84" t="e">
        <f t="shared" si="4"/>
        <v>#N/A</v>
      </c>
      <c r="R35" s="84" t="e">
        <f t="shared" si="4"/>
        <v>#N/A</v>
      </c>
      <c r="S35" s="84" t="e">
        <f t="shared" si="4"/>
        <v>#N/A</v>
      </c>
      <c r="T35" s="84" t="e">
        <f t="shared" si="4"/>
        <v>#N/A</v>
      </c>
      <c r="U35" s="84" t="e">
        <f t="shared" si="4"/>
        <v>#N/A</v>
      </c>
      <c r="V35" s="84" t="e">
        <f t="shared" si="4"/>
        <v>#N/A</v>
      </c>
      <c r="W35" s="84" t="e">
        <f t="shared" si="4"/>
        <v>#N/A</v>
      </c>
      <c r="X35" s="84" t="e">
        <f t="shared" si="4"/>
        <v>#N/A</v>
      </c>
      <c r="Y35" s="84" t="e">
        <f t="shared" si="4"/>
        <v>#N/A</v>
      </c>
      <c r="Z35" s="84" t="e">
        <f t="shared" si="4"/>
        <v>#N/A</v>
      </c>
      <c r="AA35" s="84" t="e">
        <f t="shared" si="4"/>
        <v>#N/A</v>
      </c>
      <c r="AB35" s="84" t="e">
        <f t="shared" si="4"/>
        <v>#N/A</v>
      </c>
      <c r="AC35" s="84" t="e">
        <f t="shared" si="4"/>
        <v>#N/A</v>
      </c>
      <c r="AD35" s="84" t="e">
        <f t="shared" si="4"/>
        <v>#N/A</v>
      </c>
      <c r="AE35" s="84" t="e">
        <f t="shared" si="4"/>
        <v>#N/A</v>
      </c>
    </row>
    <row r="36" spans="2:31" hidden="1" x14ac:dyDescent="0.2">
      <c r="B36" s="401"/>
      <c r="F36" s="85">
        <f>SUM(F31:F35)</f>
        <v>1</v>
      </c>
    </row>
    <row r="37" spans="2:31" hidden="1" x14ac:dyDescent="0.2">
      <c r="B37" s="401"/>
      <c r="G37" s="86" t="e">
        <f>G8*G$31</f>
        <v>#N/A</v>
      </c>
      <c r="H37" s="86" t="e">
        <f t="shared" ref="H37:AE37" si="5">H8*H$31</f>
        <v>#N/A</v>
      </c>
      <c r="I37" s="86" t="e">
        <f t="shared" si="5"/>
        <v>#N/A</v>
      </c>
      <c r="J37" s="86" t="e">
        <f t="shared" si="5"/>
        <v>#N/A</v>
      </c>
      <c r="K37" s="86" t="e">
        <f t="shared" si="5"/>
        <v>#N/A</v>
      </c>
      <c r="L37" s="86" t="e">
        <f t="shared" si="5"/>
        <v>#N/A</v>
      </c>
      <c r="M37" s="86" t="e">
        <f t="shared" si="5"/>
        <v>#N/A</v>
      </c>
      <c r="N37" s="86" t="e">
        <f t="shared" si="5"/>
        <v>#N/A</v>
      </c>
      <c r="O37" s="86" t="e">
        <f t="shared" si="5"/>
        <v>#N/A</v>
      </c>
      <c r="P37" s="86" t="e">
        <f t="shared" si="5"/>
        <v>#N/A</v>
      </c>
      <c r="Q37" s="86" t="e">
        <f t="shared" si="5"/>
        <v>#N/A</v>
      </c>
      <c r="R37" s="86" t="e">
        <f t="shared" si="5"/>
        <v>#N/A</v>
      </c>
      <c r="S37" s="86" t="e">
        <f t="shared" si="5"/>
        <v>#N/A</v>
      </c>
      <c r="T37" s="86" t="e">
        <f t="shared" si="5"/>
        <v>#N/A</v>
      </c>
      <c r="U37" s="86" t="e">
        <f t="shared" si="5"/>
        <v>#N/A</v>
      </c>
      <c r="V37" s="86" t="e">
        <f t="shared" si="5"/>
        <v>#N/A</v>
      </c>
      <c r="W37" s="86" t="e">
        <f t="shared" si="5"/>
        <v>#N/A</v>
      </c>
      <c r="X37" s="86" t="e">
        <f t="shared" si="5"/>
        <v>#N/A</v>
      </c>
      <c r="Y37" s="86" t="e">
        <f t="shared" si="5"/>
        <v>#N/A</v>
      </c>
      <c r="Z37" s="86" t="e">
        <f t="shared" si="5"/>
        <v>#N/A</v>
      </c>
      <c r="AA37" s="86" t="e">
        <f t="shared" si="5"/>
        <v>#N/A</v>
      </c>
      <c r="AB37" s="86" t="e">
        <f t="shared" si="5"/>
        <v>#N/A</v>
      </c>
      <c r="AC37" s="86" t="e">
        <f t="shared" si="5"/>
        <v>#N/A</v>
      </c>
      <c r="AD37" s="86" t="e">
        <f t="shared" si="5"/>
        <v>#N/A</v>
      </c>
      <c r="AE37" s="86" t="e">
        <f t="shared" si="5"/>
        <v>#N/A</v>
      </c>
    </row>
    <row r="38" spans="2:31" hidden="1" x14ac:dyDescent="0.2">
      <c r="B38" s="401"/>
      <c r="G38" s="87" t="e">
        <f>G9*G$32</f>
        <v>#N/A</v>
      </c>
      <c r="H38" s="87" t="e">
        <f t="shared" ref="H38:AE38" si="6">H9*H$32</f>
        <v>#N/A</v>
      </c>
      <c r="I38" s="87" t="e">
        <f t="shared" si="6"/>
        <v>#N/A</v>
      </c>
      <c r="J38" s="87" t="e">
        <f t="shared" si="6"/>
        <v>#N/A</v>
      </c>
      <c r="K38" s="87" t="e">
        <f t="shared" si="6"/>
        <v>#N/A</v>
      </c>
      <c r="L38" s="87" t="e">
        <f t="shared" si="6"/>
        <v>#N/A</v>
      </c>
      <c r="M38" s="87" t="e">
        <f t="shared" si="6"/>
        <v>#N/A</v>
      </c>
      <c r="N38" s="87" t="e">
        <f t="shared" si="6"/>
        <v>#N/A</v>
      </c>
      <c r="O38" s="87" t="e">
        <f t="shared" si="6"/>
        <v>#N/A</v>
      </c>
      <c r="P38" s="87" t="e">
        <f t="shared" si="6"/>
        <v>#N/A</v>
      </c>
      <c r="Q38" s="87" t="e">
        <f t="shared" si="6"/>
        <v>#N/A</v>
      </c>
      <c r="R38" s="87" t="e">
        <f t="shared" si="6"/>
        <v>#N/A</v>
      </c>
      <c r="S38" s="87" t="e">
        <f t="shared" si="6"/>
        <v>#N/A</v>
      </c>
      <c r="T38" s="87" t="e">
        <f t="shared" si="6"/>
        <v>#N/A</v>
      </c>
      <c r="U38" s="87" t="e">
        <f t="shared" si="6"/>
        <v>#N/A</v>
      </c>
      <c r="V38" s="87" t="e">
        <f t="shared" si="6"/>
        <v>#N/A</v>
      </c>
      <c r="W38" s="87" t="e">
        <f t="shared" si="6"/>
        <v>#N/A</v>
      </c>
      <c r="X38" s="87" t="e">
        <f t="shared" si="6"/>
        <v>#N/A</v>
      </c>
      <c r="Y38" s="87" t="e">
        <f t="shared" si="6"/>
        <v>#N/A</v>
      </c>
      <c r="Z38" s="87" t="e">
        <f t="shared" si="6"/>
        <v>#N/A</v>
      </c>
      <c r="AA38" s="87" t="e">
        <f t="shared" si="6"/>
        <v>#N/A</v>
      </c>
      <c r="AB38" s="87" t="e">
        <f t="shared" si="6"/>
        <v>#N/A</v>
      </c>
      <c r="AC38" s="87" t="e">
        <f t="shared" si="6"/>
        <v>#N/A</v>
      </c>
      <c r="AD38" s="87" t="e">
        <f t="shared" si="6"/>
        <v>#N/A</v>
      </c>
      <c r="AE38" s="87" t="e">
        <f t="shared" si="6"/>
        <v>#N/A</v>
      </c>
    </row>
    <row r="39" spans="2:31" hidden="1" x14ac:dyDescent="0.2">
      <c r="B39" s="401"/>
      <c r="G39" s="87" t="e">
        <f>G10*G$33</f>
        <v>#N/A</v>
      </c>
      <c r="H39" s="87" t="e">
        <f t="shared" ref="H39:AE39" si="7">H10*H$33</f>
        <v>#N/A</v>
      </c>
      <c r="I39" s="87" t="e">
        <f t="shared" si="7"/>
        <v>#N/A</v>
      </c>
      <c r="J39" s="87" t="e">
        <f t="shared" si="7"/>
        <v>#N/A</v>
      </c>
      <c r="K39" s="87" t="e">
        <f t="shared" si="7"/>
        <v>#N/A</v>
      </c>
      <c r="L39" s="87" t="e">
        <f t="shared" si="7"/>
        <v>#N/A</v>
      </c>
      <c r="M39" s="87" t="e">
        <f t="shared" si="7"/>
        <v>#N/A</v>
      </c>
      <c r="N39" s="87" t="e">
        <f t="shared" si="7"/>
        <v>#N/A</v>
      </c>
      <c r="O39" s="87" t="e">
        <f t="shared" si="7"/>
        <v>#N/A</v>
      </c>
      <c r="P39" s="87" t="e">
        <f t="shared" si="7"/>
        <v>#N/A</v>
      </c>
      <c r="Q39" s="87" t="e">
        <f t="shared" si="7"/>
        <v>#N/A</v>
      </c>
      <c r="R39" s="87" t="e">
        <f t="shared" si="7"/>
        <v>#N/A</v>
      </c>
      <c r="S39" s="87" t="e">
        <f t="shared" si="7"/>
        <v>#N/A</v>
      </c>
      <c r="T39" s="87" t="e">
        <f t="shared" si="7"/>
        <v>#N/A</v>
      </c>
      <c r="U39" s="87" t="e">
        <f t="shared" si="7"/>
        <v>#N/A</v>
      </c>
      <c r="V39" s="87" t="e">
        <f t="shared" si="7"/>
        <v>#N/A</v>
      </c>
      <c r="W39" s="87" t="e">
        <f t="shared" si="7"/>
        <v>#N/A</v>
      </c>
      <c r="X39" s="87" t="e">
        <f t="shared" si="7"/>
        <v>#N/A</v>
      </c>
      <c r="Y39" s="87" t="e">
        <f t="shared" si="7"/>
        <v>#N/A</v>
      </c>
      <c r="Z39" s="87" t="e">
        <f t="shared" si="7"/>
        <v>#N/A</v>
      </c>
      <c r="AA39" s="87" t="e">
        <f t="shared" si="7"/>
        <v>#N/A</v>
      </c>
      <c r="AB39" s="87" t="e">
        <f t="shared" si="7"/>
        <v>#N/A</v>
      </c>
      <c r="AC39" s="87" t="e">
        <f t="shared" si="7"/>
        <v>#N/A</v>
      </c>
      <c r="AD39" s="87" t="e">
        <f t="shared" si="7"/>
        <v>#N/A</v>
      </c>
      <c r="AE39" s="87" t="e">
        <f t="shared" si="7"/>
        <v>#N/A</v>
      </c>
    </row>
    <row r="40" spans="2:31" hidden="1" x14ac:dyDescent="0.2">
      <c r="B40" s="401"/>
      <c r="G40" s="87" t="e">
        <f>G11*G$34</f>
        <v>#N/A</v>
      </c>
      <c r="H40" s="87" t="e">
        <f t="shared" ref="H40:AE40" si="8">H11*H$34</f>
        <v>#N/A</v>
      </c>
      <c r="I40" s="87" t="e">
        <f t="shared" si="8"/>
        <v>#N/A</v>
      </c>
      <c r="J40" s="87" t="e">
        <f t="shared" si="8"/>
        <v>#N/A</v>
      </c>
      <c r="K40" s="87" t="e">
        <f t="shared" si="8"/>
        <v>#N/A</v>
      </c>
      <c r="L40" s="87" t="e">
        <f t="shared" si="8"/>
        <v>#N/A</v>
      </c>
      <c r="M40" s="87" t="e">
        <f t="shared" si="8"/>
        <v>#N/A</v>
      </c>
      <c r="N40" s="87" t="e">
        <f t="shared" si="8"/>
        <v>#N/A</v>
      </c>
      <c r="O40" s="87" t="e">
        <f t="shared" si="8"/>
        <v>#N/A</v>
      </c>
      <c r="P40" s="87" t="e">
        <f t="shared" si="8"/>
        <v>#N/A</v>
      </c>
      <c r="Q40" s="87" t="e">
        <f t="shared" si="8"/>
        <v>#N/A</v>
      </c>
      <c r="R40" s="87" t="e">
        <f t="shared" si="8"/>
        <v>#N/A</v>
      </c>
      <c r="S40" s="87" t="e">
        <f t="shared" si="8"/>
        <v>#N/A</v>
      </c>
      <c r="T40" s="87" t="e">
        <f t="shared" si="8"/>
        <v>#N/A</v>
      </c>
      <c r="U40" s="87" t="e">
        <f t="shared" si="8"/>
        <v>#N/A</v>
      </c>
      <c r="V40" s="87" t="e">
        <f t="shared" si="8"/>
        <v>#N/A</v>
      </c>
      <c r="W40" s="87" t="e">
        <f t="shared" si="8"/>
        <v>#N/A</v>
      </c>
      <c r="X40" s="87" t="e">
        <f t="shared" si="8"/>
        <v>#N/A</v>
      </c>
      <c r="Y40" s="87" t="e">
        <f t="shared" si="8"/>
        <v>#N/A</v>
      </c>
      <c r="Z40" s="87" t="e">
        <f t="shared" si="8"/>
        <v>#N/A</v>
      </c>
      <c r="AA40" s="87" t="e">
        <f t="shared" si="8"/>
        <v>#N/A</v>
      </c>
      <c r="AB40" s="87" t="e">
        <f t="shared" si="8"/>
        <v>#N/A</v>
      </c>
      <c r="AC40" s="87" t="e">
        <f t="shared" si="8"/>
        <v>#N/A</v>
      </c>
      <c r="AD40" s="87" t="e">
        <f t="shared" si="8"/>
        <v>#N/A</v>
      </c>
      <c r="AE40" s="87" t="e">
        <f t="shared" si="8"/>
        <v>#N/A</v>
      </c>
    </row>
    <row r="41" spans="2:31" hidden="1" x14ac:dyDescent="0.2">
      <c r="B41" s="401"/>
      <c r="G41" s="87" t="e">
        <f>G12*G$35</f>
        <v>#N/A</v>
      </c>
      <c r="H41" s="87" t="e">
        <f t="shared" ref="H41:AE41" si="9">H12*H$35</f>
        <v>#N/A</v>
      </c>
      <c r="I41" s="87" t="e">
        <f t="shared" si="9"/>
        <v>#N/A</v>
      </c>
      <c r="J41" s="87" t="e">
        <f t="shared" si="9"/>
        <v>#N/A</v>
      </c>
      <c r="K41" s="87" t="e">
        <f t="shared" si="9"/>
        <v>#N/A</v>
      </c>
      <c r="L41" s="87" t="e">
        <f t="shared" si="9"/>
        <v>#N/A</v>
      </c>
      <c r="M41" s="87" t="e">
        <f t="shared" si="9"/>
        <v>#N/A</v>
      </c>
      <c r="N41" s="87" t="e">
        <f t="shared" si="9"/>
        <v>#N/A</v>
      </c>
      <c r="O41" s="87" t="e">
        <f t="shared" si="9"/>
        <v>#N/A</v>
      </c>
      <c r="P41" s="87" t="e">
        <f t="shared" si="9"/>
        <v>#N/A</v>
      </c>
      <c r="Q41" s="87" t="e">
        <f t="shared" si="9"/>
        <v>#N/A</v>
      </c>
      <c r="R41" s="87" t="e">
        <f t="shared" si="9"/>
        <v>#N/A</v>
      </c>
      <c r="S41" s="87" t="e">
        <f t="shared" si="9"/>
        <v>#N/A</v>
      </c>
      <c r="T41" s="87" t="e">
        <f t="shared" si="9"/>
        <v>#N/A</v>
      </c>
      <c r="U41" s="87" t="e">
        <f t="shared" si="9"/>
        <v>#N/A</v>
      </c>
      <c r="V41" s="87" t="e">
        <f t="shared" si="9"/>
        <v>#N/A</v>
      </c>
      <c r="W41" s="87" t="e">
        <f t="shared" si="9"/>
        <v>#N/A</v>
      </c>
      <c r="X41" s="87" t="e">
        <f t="shared" si="9"/>
        <v>#N/A</v>
      </c>
      <c r="Y41" s="87" t="e">
        <f t="shared" si="9"/>
        <v>#N/A</v>
      </c>
      <c r="Z41" s="87" t="e">
        <f t="shared" si="9"/>
        <v>#N/A</v>
      </c>
      <c r="AA41" s="87" t="e">
        <f t="shared" si="9"/>
        <v>#N/A</v>
      </c>
      <c r="AB41" s="87" t="e">
        <f t="shared" si="9"/>
        <v>#N/A</v>
      </c>
      <c r="AC41" s="87" t="e">
        <f t="shared" si="9"/>
        <v>#N/A</v>
      </c>
      <c r="AD41" s="87" t="e">
        <f t="shared" si="9"/>
        <v>#N/A</v>
      </c>
      <c r="AE41" s="87" t="e">
        <f t="shared" si="9"/>
        <v>#N/A</v>
      </c>
    </row>
    <row r="42" spans="2:31" hidden="1" x14ac:dyDescent="0.2">
      <c r="B42" s="362"/>
      <c r="F42" s="68" t="s">
        <v>59</v>
      </c>
      <c r="G42" s="88" t="e">
        <f>SUM(G37:G41)</f>
        <v>#N/A</v>
      </c>
      <c r="H42" s="88" t="e">
        <f t="shared" ref="H42:AE42" si="10">SUM(H37:H41)</f>
        <v>#N/A</v>
      </c>
      <c r="I42" s="88" t="e">
        <f t="shared" si="10"/>
        <v>#N/A</v>
      </c>
      <c r="J42" s="88" t="e">
        <f t="shared" si="10"/>
        <v>#N/A</v>
      </c>
      <c r="K42" s="88" t="e">
        <f t="shared" si="10"/>
        <v>#N/A</v>
      </c>
      <c r="L42" s="88" t="e">
        <f t="shared" si="10"/>
        <v>#N/A</v>
      </c>
      <c r="M42" s="88" t="e">
        <f t="shared" si="10"/>
        <v>#N/A</v>
      </c>
      <c r="N42" s="88" t="e">
        <f t="shared" si="10"/>
        <v>#N/A</v>
      </c>
      <c r="O42" s="88" t="e">
        <f t="shared" si="10"/>
        <v>#N/A</v>
      </c>
      <c r="P42" s="88" t="e">
        <f t="shared" si="10"/>
        <v>#N/A</v>
      </c>
      <c r="Q42" s="88" t="e">
        <f t="shared" si="10"/>
        <v>#N/A</v>
      </c>
      <c r="R42" s="88" t="e">
        <f t="shared" si="10"/>
        <v>#N/A</v>
      </c>
      <c r="S42" s="88" t="e">
        <f t="shared" si="10"/>
        <v>#N/A</v>
      </c>
      <c r="T42" s="88" t="e">
        <f t="shared" si="10"/>
        <v>#N/A</v>
      </c>
      <c r="U42" s="88" t="e">
        <f t="shared" si="10"/>
        <v>#N/A</v>
      </c>
      <c r="V42" s="88" t="e">
        <f t="shared" si="10"/>
        <v>#N/A</v>
      </c>
      <c r="W42" s="88" t="e">
        <f t="shared" si="10"/>
        <v>#N/A</v>
      </c>
      <c r="X42" s="88" t="e">
        <f t="shared" si="10"/>
        <v>#N/A</v>
      </c>
      <c r="Y42" s="88" t="e">
        <f t="shared" si="10"/>
        <v>#N/A</v>
      </c>
      <c r="Z42" s="88" t="e">
        <f t="shared" si="10"/>
        <v>#N/A</v>
      </c>
      <c r="AA42" s="88" t="e">
        <f t="shared" si="10"/>
        <v>#N/A</v>
      </c>
      <c r="AB42" s="88" t="e">
        <f t="shared" si="10"/>
        <v>#N/A</v>
      </c>
      <c r="AC42" s="88" t="e">
        <f t="shared" si="10"/>
        <v>#N/A</v>
      </c>
      <c r="AD42" s="88" t="e">
        <f t="shared" si="10"/>
        <v>#N/A</v>
      </c>
      <c r="AE42" s="88" t="e">
        <f t="shared" si="10"/>
        <v>#N/A</v>
      </c>
    </row>
    <row r="43" spans="2:31" hidden="1" x14ac:dyDescent="0.2"/>
    <row r="44" spans="2:31" hidden="1" x14ac:dyDescent="0.2"/>
    <row r="45" spans="2:31" ht="13.05" hidden="1" customHeight="1" x14ac:dyDescent="0.2">
      <c r="B45" s="361" t="s">
        <v>137</v>
      </c>
      <c r="D45" s="402" t="s">
        <v>135</v>
      </c>
      <c r="E45" s="73">
        <v>1</v>
      </c>
      <c r="F45" s="83">
        <v>0.4</v>
      </c>
      <c r="G45" s="84" t="e">
        <f>VLOOKUP(G24,$E45:$F49,2)</f>
        <v>#N/A</v>
      </c>
      <c r="H45" s="84" t="e">
        <f t="shared" ref="H45:AE45" si="11">VLOOKUP(H24,$E45:$F49,2)</f>
        <v>#N/A</v>
      </c>
      <c r="I45" s="84" t="e">
        <f t="shared" si="11"/>
        <v>#N/A</v>
      </c>
      <c r="J45" s="84" t="e">
        <f t="shared" si="11"/>
        <v>#N/A</v>
      </c>
      <c r="K45" s="84" t="e">
        <f t="shared" si="11"/>
        <v>#N/A</v>
      </c>
      <c r="L45" s="84" t="e">
        <f t="shared" si="11"/>
        <v>#N/A</v>
      </c>
      <c r="M45" s="84" t="e">
        <f t="shared" si="11"/>
        <v>#N/A</v>
      </c>
      <c r="N45" s="84" t="e">
        <f t="shared" si="11"/>
        <v>#N/A</v>
      </c>
      <c r="O45" s="84" t="e">
        <f t="shared" si="11"/>
        <v>#N/A</v>
      </c>
      <c r="P45" s="84" t="e">
        <f t="shared" si="11"/>
        <v>#N/A</v>
      </c>
      <c r="Q45" s="84" t="e">
        <f t="shared" si="11"/>
        <v>#N/A</v>
      </c>
      <c r="R45" s="84" t="e">
        <f t="shared" si="11"/>
        <v>#N/A</v>
      </c>
      <c r="S45" s="84" t="e">
        <f t="shared" si="11"/>
        <v>#N/A</v>
      </c>
      <c r="T45" s="84" t="e">
        <f t="shared" si="11"/>
        <v>#N/A</v>
      </c>
      <c r="U45" s="84" t="e">
        <f t="shared" si="11"/>
        <v>#N/A</v>
      </c>
      <c r="V45" s="84" t="e">
        <f t="shared" si="11"/>
        <v>#N/A</v>
      </c>
      <c r="W45" s="84" t="e">
        <f t="shared" si="11"/>
        <v>#N/A</v>
      </c>
      <c r="X45" s="84" t="e">
        <f t="shared" si="11"/>
        <v>#N/A</v>
      </c>
      <c r="Y45" s="84" t="e">
        <f t="shared" si="11"/>
        <v>#N/A</v>
      </c>
      <c r="Z45" s="84" t="e">
        <f t="shared" si="11"/>
        <v>#N/A</v>
      </c>
      <c r="AA45" s="84" t="e">
        <f t="shared" si="11"/>
        <v>#N/A</v>
      </c>
      <c r="AB45" s="84" t="e">
        <f t="shared" si="11"/>
        <v>#N/A</v>
      </c>
      <c r="AC45" s="84" t="e">
        <f t="shared" si="11"/>
        <v>#N/A</v>
      </c>
      <c r="AD45" s="84" t="e">
        <f t="shared" si="11"/>
        <v>#N/A</v>
      </c>
      <c r="AE45" s="84" t="e">
        <f t="shared" si="11"/>
        <v>#N/A</v>
      </c>
    </row>
    <row r="46" spans="2:31" hidden="1" x14ac:dyDescent="0.2">
      <c r="B46" s="401"/>
      <c r="D46" s="363"/>
      <c r="E46" s="76">
        <v>2</v>
      </c>
      <c r="F46" s="83">
        <v>0.3</v>
      </c>
      <c r="G46" s="84" t="e">
        <f>VLOOKUP(G25,$E45:$F49,2)</f>
        <v>#N/A</v>
      </c>
      <c r="H46" s="84" t="e">
        <f t="shared" ref="H46:AE46" si="12">VLOOKUP(H25,$E45:$F49,2)</f>
        <v>#N/A</v>
      </c>
      <c r="I46" s="84" t="e">
        <f t="shared" si="12"/>
        <v>#N/A</v>
      </c>
      <c r="J46" s="84" t="e">
        <f t="shared" si="12"/>
        <v>#N/A</v>
      </c>
      <c r="K46" s="84" t="e">
        <f t="shared" si="12"/>
        <v>#N/A</v>
      </c>
      <c r="L46" s="84" t="e">
        <f t="shared" si="12"/>
        <v>#N/A</v>
      </c>
      <c r="M46" s="84" t="e">
        <f t="shared" si="12"/>
        <v>#N/A</v>
      </c>
      <c r="N46" s="84" t="e">
        <f t="shared" si="12"/>
        <v>#N/A</v>
      </c>
      <c r="O46" s="84" t="e">
        <f t="shared" si="12"/>
        <v>#N/A</v>
      </c>
      <c r="P46" s="84" t="e">
        <f t="shared" si="12"/>
        <v>#N/A</v>
      </c>
      <c r="Q46" s="84" t="e">
        <f t="shared" si="12"/>
        <v>#N/A</v>
      </c>
      <c r="R46" s="84" t="e">
        <f t="shared" si="12"/>
        <v>#N/A</v>
      </c>
      <c r="S46" s="84" t="e">
        <f t="shared" si="12"/>
        <v>#N/A</v>
      </c>
      <c r="T46" s="84" t="e">
        <f t="shared" si="12"/>
        <v>#N/A</v>
      </c>
      <c r="U46" s="84" t="e">
        <f t="shared" si="12"/>
        <v>#N/A</v>
      </c>
      <c r="V46" s="84" t="e">
        <f t="shared" si="12"/>
        <v>#N/A</v>
      </c>
      <c r="W46" s="84" t="e">
        <f t="shared" si="12"/>
        <v>#N/A</v>
      </c>
      <c r="X46" s="84" t="e">
        <f t="shared" si="12"/>
        <v>#N/A</v>
      </c>
      <c r="Y46" s="84" t="e">
        <f t="shared" si="12"/>
        <v>#N/A</v>
      </c>
      <c r="Z46" s="84" t="e">
        <f t="shared" si="12"/>
        <v>#N/A</v>
      </c>
      <c r="AA46" s="84" t="e">
        <f t="shared" si="12"/>
        <v>#N/A</v>
      </c>
      <c r="AB46" s="84" t="e">
        <f t="shared" si="12"/>
        <v>#N/A</v>
      </c>
      <c r="AC46" s="84" t="e">
        <f t="shared" si="12"/>
        <v>#N/A</v>
      </c>
      <c r="AD46" s="84" t="e">
        <f t="shared" si="12"/>
        <v>#N/A</v>
      </c>
      <c r="AE46" s="84" t="e">
        <f t="shared" si="12"/>
        <v>#N/A</v>
      </c>
    </row>
    <row r="47" spans="2:31" hidden="1" x14ac:dyDescent="0.2">
      <c r="B47" s="401"/>
      <c r="D47" s="363"/>
      <c r="E47" s="76">
        <v>3</v>
      </c>
      <c r="F47" s="83">
        <v>0.15</v>
      </c>
      <c r="G47" s="84" t="e">
        <f>VLOOKUP(G26,$E45:$F49,2)</f>
        <v>#N/A</v>
      </c>
      <c r="H47" s="84" t="e">
        <f t="shared" ref="H47:AE47" si="13">VLOOKUP(H26,$E45:$F49,2)</f>
        <v>#N/A</v>
      </c>
      <c r="I47" s="84" t="e">
        <f t="shared" si="13"/>
        <v>#N/A</v>
      </c>
      <c r="J47" s="84" t="e">
        <f t="shared" si="13"/>
        <v>#N/A</v>
      </c>
      <c r="K47" s="84" t="e">
        <f t="shared" si="13"/>
        <v>#N/A</v>
      </c>
      <c r="L47" s="84" t="e">
        <f t="shared" si="13"/>
        <v>#N/A</v>
      </c>
      <c r="M47" s="84" t="e">
        <f t="shared" si="13"/>
        <v>#N/A</v>
      </c>
      <c r="N47" s="84" t="e">
        <f t="shared" si="13"/>
        <v>#N/A</v>
      </c>
      <c r="O47" s="84" t="e">
        <f t="shared" si="13"/>
        <v>#N/A</v>
      </c>
      <c r="P47" s="84" t="e">
        <f t="shared" si="13"/>
        <v>#N/A</v>
      </c>
      <c r="Q47" s="84" t="e">
        <f t="shared" si="13"/>
        <v>#N/A</v>
      </c>
      <c r="R47" s="84" t="e">
        <f t="shared" si="13"/>
        <v>#N/A</v>
      </c>
      <c r="S47" s="84" t="e">
        <f t="shared" si="13"/>
        <v>#N/A</v>
      </c>
      <c r="T47" s="84" t="e">
        <f t="shared" si="13"/>
        <v>#N/A</v>
      </c>
      <c r="U47" s="84" t="e">
        <f t="shared" si="13"/>
        <v>#N/A</v>
      </c>
      <c r="V47" s="84" t="e">
        <f t="shared" si="13"/>
        <v>#N/A</v>
      </c>
      <c r="W47" s="84" t="e">
        <f t="shared" si="13"/>
        <v>#N/A</v>
      </c>
      <c r="X47" s="84" t="e">
        <f t="shared" si="13"/>
        <v>#N/A</v>
      </c>
      <c r="Y47" s="84" t="e">
        <f t="shared" si="13"/>
        <v>#N/A</v>
      </c>
      <c r="Z47" s="84" t="e">
        <f t="shared" si="13"/>
        <v>#N/A</v>
      </c>
      <c r="AA47" s="84" t="e">
        <f t="shared" si="13"/>
        <v>#N/A</v>
      </c>
      <c r="AB47" s="84" t="e">
        <f t="shared" si="13"/>
        <v>#N/A</v>
      </c>
      <c r="AC47" s="84" t="e">
        <f t="shared" si="13"/>
        <v>#N/A</v>
      </c>
      <c r="AD47" s="84" t="e">
        <f t="shared" si="13"/>
        <v>#N/A</v>
      </c>
      <c r="AE47" s="84" t="e">
        <f t="shared" si="13"/>
        <v>#N/A</v>
      </c>
    </row>
    <row r="48" spans="2:31" hidden="1" x14ac:dyDescent="0.2">
      <c r="B48" s="401"/>
      <c r="D48" s="363"/>
      <c r="E48" s="76">
        <v>4</v>
      </c>
      <c r="F48" s="83">
        <v>0.1</v>
      </c>
      <c r="G48" s="84" t="e">
        <f>VLOOKUP(G27,$E45:$F49,2)</f>
        <v>#N/A</v>
      </c>
      <c r="H48" s="84" t="e">
        <f t="shared" ref="H48:AE48" si="14">VLOOKUP(H27,$E45:$F49,2)</f>
        <v>#N/A</v>
      </c>
      <c r="I48" s="84" t="e">
        <f t="shared" si="14"/>
        <v>#N/A</v>
      </c>
      <c r="J48" s="84" t="e">
        <f t="shared" si="14"/>
        <v>#N/A</v>
      </c>
      <c r="K48" s="84" t="e">
        <f t="shared" si="14"/>
        <v>#N/A</v>
      </c>
      <c r="L48" s="84" t="e">
        <f t="shared" si="14"/>
        <v>#N/A</v>
      </c>
      <c r="M48" s="84" t="e">
        <f t="shared" si="14"/>
        <v>#N/A</v>
      </c>
      <c r="N48" s="84" t="e">
        <f t="shared" si="14"/>
        <v>#N/A</v>
      </c>
      <c r="O48" s="84" t="e">
        <f t="shared" si="14"/>
        <v>#N/A</v>
      </c>
      <c r="P48" s="84" t="e">
        <f t="shared" si="14"/>
        <v>#N/A</v>
      </c>
      <c r="Q48" s="84" t="e">
        <f t="shared" si="14"/>
        <v>#N/A</v>
      </c>
      <c r="R48" s="84" t="e">
        <f t="shared" si="14"/>
        <v>#N/A</v>
      </c>
      <c r="S48" s="84" t="e">
        <f t="shared" si="14"/>
        <v>#N/A</v>
      </c>
      <c r="T48" s="84" t="e">
        <f t="shared" si="14"/>
        <v>#N/A</v>
      </c>
      <c r="U48" s="84" t="e">
        <f t="shared" si="14"/>
        <v>#N/A</v>
      </c>
      <c r="V48" s="84" t="e">
        <f t="shared" si="14"/>
        <v>#N/A</v>
      </c>
      <c r="W48" s="84" t="e">
        <f t="shared" si="14"/>
        <v>#N/A</v>
      </c>
      <c r="X48" s="84" t="e">
        <f t="shared" si="14"/>
        <v>#N/A</v>
      </c>
      <c r="Y48" s="84" t="e">
        <f t="shared" si="14"/>
        <v>#N/A</v>
      </c>
      <c r="Z48" s="84" t="e">
        <f t="shared" si="14"/>
        <v>#N/A</v>
      </c>
      <c r="AA48" s="84" t="e">
        <f t="shared" si="14"/>
        <v>#N/A</v>
      </c>
      <c r="AB48" s="84" t="e">
        <f t="shared" si="14"/>
        <v>#N/A</v>
      </c>
      <c r="AC48" s="84" t="e">
        <f t="shared" si="14"/>
        <v>#N/A</v>
      </c>
      <c r="AD48" s="84" t="e">
        <f t="shared" si="14"/>
        <v>#N/A</v>
      </c>
      <c r="AE48" s="84" t="e">
        <f t="shared" si="14"/>
        <v>#N/A</v>
      </c>
    </row>
    <row r="49" spans="2:31" hidden="1" x14ac:dyDescent="0.2">
      <c r="B49" s="401"/>
      <c r="D49" s="403"/>
      <c r="E49" s="79">
        <v>5</v>
      </c>
      <c r="F49" s="83">
        <v>0.05</v>
      </c>
      <c r="G49" s="84" t="e">
        <f>VLOOKUP(G28,$E45:$F49,2)</f>
        <v>#N/A</v>
      </c>
      <c r="H49" s="84" t="e">
        <f t="shared" ref="H49:AE49" si="15">VLOOKUP(H28,$E45:$F49,2)</f>
        <v>#N/A</v>
      </c>
      <c r="I49" s="84" t="e">
        <f t="shared" si="15"/>
        <v>#N/A</v>
      </c>
      <c r="J49" s="84" t="e">
        <f t="shared" si="15"/>
        <v>#N/A</v>
      </c>
      <c r="K49" s="84" t="e">
        <f t="shared" si="15"/>
        <v>#N/A</v>
      </c>
      <c r="L49" s="84" t="e">
        <f t="shared" si="15"/>
        <v>#N/A</v>
      </c>
      <c r="M49" s="84" t="e">
        <f t="shared" si="15"/>
        <v>#N/A</v>
      </c>
      <c r="N49" s="84" t="e">
        <f t="shared" si="15"/>
        <v>#N/A</v>
      </c>
      <c r="O49" s="84" t="e">
        <f t="shared" si="15"/>
        <v>#N/A</v>
      </c>
      <c r="P49" s="84" t="e">
        <f t="shared" si="15"/>
        <v>#N/A</v>
      </c>
      <c r="Q49" s="84" t="e">
        <f t="shared" si="15"/>
        <v>#N/A</v>
      </c>
      <c r="R49" s="84" t="e">
        <f t="shared" si="15"/>
        <v>#N/A</v>
      </c>
      <c r="S49" s="84" t="e">
        <f t="shared" si="15"/>
        <v>#N/A</v>
      </c>
      <c r="T49" s="84" t="e">
        <f t="shared" si="15"/>
        <v>#N/A</v>
      </c>
      <c r="U49" s="84" t="e">
        <f t="shared" si="15"/>
        <v>#N/A</v>
      </c>
      <c r="V49" s="84" t="e">
        <f t="shared" si="15"/>
        <v>#N/A</v>
      </c>
      <c r="W49" s="84" t="e">
        <f t="shared" si="15"/>
        <v>#N/A</v>
      </c>
      <c r="X49" s="84" t="e">
        <f t="shared" si="15"/>
        <v>#N/A</v>
      </c>
      <c r="Y49" s="84" t="e">
        <f t="shared" si="15"/>
        <v>#N/A</v>
      </c>
      <c r="Z49" s="84" t="e">
        <f t="shared" si="15"/>
        <v>#N/A</v>
      </c>
      <c r="AA49" s="84" t="e">
        <f t="shared" si="15"/>
        <v>#N/A</v>
      </c>
      <c r="AB49" s="84" t="e">
        <f t="shared" si="15"/>
        <v>#N/A</v>
      </c>
      <c r="AC49" s="84" t="e">
        <f t="shared" si="15"/>
        <v>#N/A</v>
      </c>
      <c r="AD49" s="84" t="e">
        <f t="shared" si="15"/>
        <v>#N/A</v>
      </c>
      <c r="AE49" s="84" t="e">
        <f t="shared" si="15"/>
        <v>#N/A</v>
      </c>
    </row>
    <row r="50" spans="2:31" hidden="1" x14ac:dyDescent="0.2">
      <c r="B50" s="401"/>
      <c r="F50" s="85"/>
    </row>
    <row r="51" spans="2:31" hidden="1" x14ac:dyDescent="0.2">
      <c r="B51" s="401"/>
      <c r="G51" s="86" t="e">
        <f>G13*G$45</f>
        <v>#N/A</v>
      </c>
      <c r="H51" s="86" t="e">
        <f t="shared" ref="H51:AE51" si="16">H13*H$45</f>
        <v>#N/A</v>
      </c>
      <c r="I51" s="86" t="e">
        <f t="shared" si="16"/>
        <v>#N/A</v>
      </c>
      <c r="J51" s="86" t="e">
        <f t="shared" si="16"/>
        <v>#N/A</v>
      </c>
      <c r="K51" s="86" t="e">
        <f t="shared" si="16"/>
        <v>#N/A</v>
      </c>
      <c r="L51" s="86" t="e">
        <f t="shared" si="16"/>
        <v>#N/A</v>
      </c>
      <c r="M51" s="86" t="e">
        <f t="shared" si="16"/>
        <v>#N/A</v>
      </c>
      <c r="N51" s="86" t="e">
        <f t="shared" si="16"/>
        <v>#N/A</v>
      </c>
      <c r="O51" s="86" t="e">
        <f t="shared" si="16"/>
        <v>#N/A</v>
      </c>
      <c r="P51" s="86" t="e">
        <f t="shared" si="16"/>
        <v>#N/A</v>
      </c>
      <c r="Q51" s="86" t="e">
        <f t="shared" si="16"/>
        <v>#N/A</v>
      </c>
      <c r="R51" s="86" t="e">
        <f t="shared" si="16"/>
        <v>#N/A</v>
      </c>
      <c r="S51" s="86" t="e">
        <f t="shared" si="16"/>
        <v>#N/A</v>
      </c>
      <c r="T51" s="86" t="e">
        <f t="shared" si="16"/>
        <v>#N/A</v>
      </c>
      <c r="U51" s="86" t="e">
        <f t="shared" si="16"/>
        <v>#N/A</v>
      </c>
      <c r="V51" s="86" t="e">
        <f t="shared" si="16"/>
        <v>#N/A</v>
      </c>
      <c r="W51" s="86" t="e">
        <f t="shared" si="16"/>
        <v>#N/A</v>
      </c>
      <c r="X51" s="86" t="e">
        <f t="shared" si="16"/>
        <v>#N/A</v>
      </c>
      <c r="Y51" s="86" t="e">
        <f t="shared" si="16"/>
        <v>#N/A</v>
      </c>
      <c r="Z51" s="86" t="e">
        <f t="shared" si="16"/>
        <v>#N/A</v>
      </c>
      <c r="AA51" s="86" t="e">
        <f t="shared" si="16"/>
        <v>#N/A</v>
      </c>
      <c r="AB51" s="86" t="e">
        <f t="shared" si="16"/>
        <v>#N/A</v>
      </c>
      <c r="AC51" s="86" t="e">
        <f t="shared" si="16"/>
        <v>#N/A</v>
      </c>
      <c r="AD51" s="86" t="e">
        <f t="shared" si="16"/>
        <v>#N/A</v>
      </c>
      <c r="AE51" s="86" t="e">
        <f t="shared" si="16"/>
        <v>#N/A</v>
      </c>
    </row>
    <row r="52" spans="2:31" hidden="1" x14ac:dyDescent="0.2">
      <c r="B52" s="401"/>
      <c r="G52" s="86" t="e">
        <f>G14*G$46</f>
        <v>#N/A</v>
      </c>
      <c r="H52" s="86" t="e">
        <f t="shared" ref="H52:AE52" si="17">H14*H$46</f>
        <v>#N/A</v>
      </c>
      <c r="I52" s="86" t="e">
        <f t="shared" si="17"/>
        <v>#N/A</v>
      </c>
      <c r="J52" s="86" t="e">
        <f t="shared" si="17"/>
        <v>#N/A</v>
      </c>
      <c r="K52" s="86" t="e">
        <f t="shared" si="17"/>
        <v>#N/A</v>
      </c>
      <c r="L52" s="86" t="e">
        <f t="shared" si="17"/>
        <v>#N/A</v>
      </c>
      <c r="M52" s="86" t="e">
        <f t="shared" si="17"/>
        <v>#N/A</v>
      </c>
      <c r="N52" s="86" t="e">
        <f t="shared" si="17"/>
        <v>#N/A</v>
      </c>
      <c r="O52" s="86" t="e">
        <f t="shared" si="17"/>
        <v>#N/A</v>
      </c>
      <c r="P52" s="86" t="e">
        <f t="shared" si="17"/>
        <v>#N/A</v>
      </c>
      <c r="Q52" s="86" t="e">
        <f t="shared" si="17"/>
        <v>#N/A</v>
      </c>
      <c r="R52" s="86" t="e">
        <f t="shared" si="17"/>
        <v>#N/A</v>
      </c>
      <c r="S52" s="86" t="e">
        <f t="shared" si="17"/>
        <v>#N/A</v>
      </c>
      <c r="T52" s="86" t="e">
        <f t="shared" si="17"/>
        <v>#N/A</v>
      </c>
      <c r="U52" s="86" t="e">
        <f t="shared" si="17"/>
        <v>#N/A</v>
      </c>
      <c r="V52" s="86" t="e">
        <f t="shared" si="17"/>
        <v>#N/A</v>
      </c>
      <c r="W52" s="86" t="e">
        <f t="shared" si="17"/>
        <v>#N/A</v>
      </c>
      <c r="X52" s="86" t="e">
        <f t="shared" si="17"/>
        <v>#N/A</v>
      </c>
      <c r="Y52" s="86" t="e">
        <f t="shared" si="17"/>
        <v>#N/A</v>
      </c>
      <c r="Z52" s="86" t="e">
        <f t="shared" si="17"/>
        <v>#N/A</v>
      </c>
      <c r="AA52" s="86" t="e">
        <f t="shared" si="17"/>
        <v>#N/A</v>
      </c>
      <c r="AB52" s="86" t="e">
        <f t="shared" si="17"/>
        <v>#N/A</v>
      </c>
      <c r="AC52" s="86" t="e">
        <f t="shared" si="17"/>
        <v>#N/A</v>
      </c>
      <c r="AD52" s="86" t="e">
        <f t="shared" si="17"/>
        <v>#N/A</v>
      </c>
      <c r="AE52" s="86" t="e">
        <f t="shared" si="17"/>
        <v>#N/A</v>
      </c>
    </row>
    <row r="53" spans="2:31" hidden="1" x14ac:dyDescent="0.2">
      <c r="B53" s="401"/>
      <c r="G53" s="86" t="e">
        <f>G15*G$47</f>
        <v>#N/A</v>
      </c>
      <c r="H53" s="86" t="e">
        <f t="shared" ref="H53:AE53" si="18">H15*H$47</f>
        <v>#N/A</v>
      </c>
      <c r="I53" s="86" t="e">
        <f t="shared" si="18"/>
        <v>#N/A</v>
      </c>
      <c r="J53" s="86" t="e">
        <f t="shared" si="18"/>
        <v>#N/A</v>
      </c>
      <c r="K53" s="86" t="e">
        <f t="shared" si="18"/>
        <v>#N/A</v>
      </c>
      <c r="L53" s="86" t="e">
        <f t="shared" si="18"/>
        <v>#N/A</v>
      </c>
      <c r="M53" s="86" t="e">
        <f t="shared" si="18"/>
        <v>#N/A</v>
      </c>
      <c r="N53" s="86" t="e">
        <f t="shared" si="18"/>
        <v>#N/A</v>
      </c>
      <c r="O53" s="86" t="e">
        <f t="shared" si="18"/>
        <v>#N/A</v>
      </c>
      <c r="P53" s="86" t="e">
        <f t="shared" si="18"/>
        <v>#N/A</v>
      </c>
      <c r="Q53" s="86" t="e">
        <f t="shared" si="18"/>
        <v>#N/A</v>
      </c>
      <c r="R53" s="86" t="e">
        <f t="shared" si="18"/>
        <v>#N/A</v>
      </c>
      <c r="S53" s="86" t="e">
        <f t="shared" si="18"/>
        <v>#N/A</v>
      </c>
      <c r="T53" s="86" t="e">
        <f t="shared" si="18"/>
        <v>#N/A</v>
      </c>
      <c r="U53" s="86" t="e">
        <f t="shared" si="18"/>
        <v>#N/A</v>
      </c>
      <c r="V53" s="86" t="e">
        <f t="shared" si="18"/>
        <v>#N/A</v>
      </c>
      <c r="W53" s="86" t="e">
        <f t="shared" si="18"/>
        <v>#N/A</v>
      </c>
      <c r="X53" s="86" t="e">
        <f t="shared" si="18"/>
        <v>#N/A</v>
      </c>
      <c r="Y53" s="86" t="e">
        <f t="shared" si="18"/>
        <v>#N/A</v>
      </c>
      <c r="Z53" s="86" t="e">
        <f t="shared" si="18"/>
        <v>#N/A</v>
      </c>
      <c r="AA53" s="86" t="e">
        <f t="shared" si="18"/>
        <v>#N/A</v>
      </c>
      <c r="AB53" s="86" t="e">
        <f t="shared" si="18"/>
        <v>#N/A</v>
      </c>
      <c r="AC53" s="86" t="e">
        <f t="shared" si="18"/>
        <v>#N/A</v>
      </c>
      <c r="AD53" s="86" t="e">
        <f t="shared" si="18"/>
        <v>#N/A</v>
      </c>
      <c r="AE53" s="86" t="e">
        <f t="shared" si="18"/>
        <v>#N/A</v>
      </c>
    </row>
    <row r="54" spans="2:31" hidden="1" x14ac:dyDescent="0.2">
      <c r="B54" s="401"/>
      <c r="G54" s="86" t="e">
        <f>G16*G$48</f>
        <v>#N/A</v>
      </c>
      <c r="H54" s="86" t="e">
        <f t="shared" ref="H54:AE54" si="19">H16*H$48</f>
        <v>#N/A</v>
      </c>
      <c r="I54" s="86" t="e">
        <f t="shared" si="19"/>
        <v>#N/A</v>
      </c>
      <c r="J54" s="86" t="e">
        <f t="shared" si="19"/>
        <v>#N/A</v>
      </c>
      <c r="K54" s="86" t="e">
        <f t="shared" si="19"/>
        <v>#N/A</v>
      </c>
      <c r="L54" s="86" t="e">
        <f t="shared" si="19"/>
        <v>#N/A</v>
      </c>
      <c r="M54" s="86" t="e">
        <f t="shared" si="19"/>
        <v>#N/A</v>
      </c>
      <c r="N54" s="86" t="e">
        <f t="shared" si="19"/>
        <v>#N/A</v>
      </c>
      <c r="O54" s="86" t="e">
        <f t="shared" si="19"/>
        <v>#N/A</v>
      </c>
      <c r="P54" s="86" t="e">
        <f t="shared" si="19"/>
        <v>#N/A</v>
      </c>
      <c r="Q54" s="86" t="e">
        <f t="shared" si="19"/>
        <v>#N/A</v>
      </c>
      <c r="R54" s="86" t="e">
        <f t="shared" si="19"/>
        <v>#N/A</v>
      </c>
      <c r="S54" s="86" t="e">
        <f t="shared" si="19"/>
        <v>#N/A</v>
      </c>
      <c r="T54" s="86" t="e">
        <f t="shared" si="19"/>
        <v>#N/A</v>
      </c>
      <c r="U54" s="86" t="e">
        <f t="shared" si="19"/>
        <v>#N/A</v>
      </c>
      <c r="V54" s="86" t="e">
        <f t="shared" si="19"/>
        <v>#N/A</v>
      </c>
      <c r="W54" s="86" t="e">
        <f t="shared" si="19"/>
        <v>#N/A</v>
      </c>
      <c r="X54" s="86" t="e">
        <f t="shared" si="19"/>
        <v>#N/A</v>
      </c>
      <c r="Y54" s="86" t="e">
        <f t="shared" si="19"/>
        <v>#N/A</v>
      </c>
      <c r="Z54" s="86" t="e">
        <f t="shared" si="19"/>
        <v>#N/A</v>
      </c>
      <c r="AA54" s="86" t="e">
        <f t="shared" si="19"/>
        <v>#N/A</v>
      </c>
      <c r="AB54" s="86" t="e">
        <f t="shared" si="19"/>
        <v>#N/A</v>
      </c>
      <c r="AC54" s="86" t="e">
        <f t="shared" si="19"/>
        <v>#N/A</v>
      </c>
      <c r="AD54" s="86" t="e">
        <f t="shared" si="19"/>
        <v>#N/A</v>
      </c>
      <c r="AE54" s="86" t="e">
        <f t="shared" si="19"/>
        <v>#N/A</v>
      </c>
    </row>
    <row r="55" spans="2:31" hidden="1" x14ac:dyDescent="0.2">
      <c r="B55" s="401"/>
      <c r="G55" s="86" t="e">
        <f>G17*G$49</f>
        <v>#N/A</v>
      </c>
      <c r="H55" s="86" t="e">
        <f t="shared" ref="H55:AE55" si="20">H17*H$49</f>
        <v>#N/A</v>
      </c>
      <c r="I55" s="86" t="e">
        <f t="shared" si="20"/>
        <v>#N/A</v>
      </c>
      <c r="J55" s="86" t="e">
        <f t="shared" si="20"/>
        <v>#N/A</v>
      </c>
      <c r="K55" s="86" t="e">
        <f t="shared" si="20"/>
        <v>#N/A</v>
      </c>
      <c r="L55" s="86" t="e">
        <f t="shared" si="20"/>
        <v>#N/A</v>
      </c>
      <c r="M55" s="86" t="e">
        <f t="shared" si="20"/>
        <v>#N/A</v>
      </c>
      <c r="N55" s="86" t="e">
        <f t="shared" si="20"/>
        <v>#N/A</v>
      </c>
      <c r="O55" s="86" t="e">
        <f t="shared" si="20"/>
        <v>#N/A</v>
      </c>
      <c r="P55" s="86" t="e">
        <f t="shared" si="20"/>
        <v>#N/A</v>
      </c>
      <c r="Q55" s="86" t="e">
        <f t="shared" si="20"/>
        <v>#N/A</v>
      </c>
      <c r="R55" s="86" t="e">
        <f t="shared" si="20"/>
        <v>#N/A</v>
      </c>
      <c r="S55" s="86" t="e">
        <f t="shared" si="20"/>
        <v>#N/A</v>
      </c>
      <c r="T55" s="86" t="e">
        <f t="shared" si="20"/>
        <v>#N/A</v>
      </c>
      <c r="U55" s="86" t="e">
        <f t="shared" si="20"/>
        <v>#N/A</v>
      </c>
      <c r="V55" s="86" t="e">
        <f t="shared" si="20"/>
        <v>#N/A</v>
      </c>
      <c r="W55" s="86" t="e">
        <f t="shared" si="20"/>
        <v>#N/A</v>
      </c>
      <c r="X55" s="86" t="e">
        <f t="shared" si="20"/>
        <v>#N/A</v>
      </c>
      <c r="Y55" s="86" t="e">
        <f t="shared" si="20"/>
        <v>#N/A</v>
      </c>
      <c r="Z55" s="86" t="e">
        <f t="shared" si="20"/>
        <v>#N/A</v>
      </c>
      <c r="AA55" s="86" t="e">
        <f t="shared" si="20"/>
        <v>#N/A</v>
      </c>
      <c r="AB55" s="86" t="e">
        <f t="shared" si="20"/>
        <v>#N/A</v>
      </c>
      <c r="AC55" s="86" t="e">
        <f t="shared" si="20"/>
        <v>#N/A</v>
      </c>
      <c r="AD55" s="86" t="e">
        <f t="shared" si="20"/>
        <v>#N/A</v>
      </c>
      <c r="AE55" s="86" t="e">
        <f t="shared" si="20"/>
        <v>#N/A</v>
      </c>
    </row>
    <row r="56" spans="2:31" hidden="1" x14ac:dyDescent="0.2">
      <c r="B56" s="362"/>
      <c r="F56" s="68" t="s">
        <v>59</v>
      </c>
      <c r="G56" s="88" t="e">
        <f>SUM(G51:G55)</f>
        <v>#N/A</v>
      </c>
      <c r="H56" s="88" t="e">
        <f t="shared" ref="H56:AE56" si="21">SUM(H51:H55)</f>
        <v>#N/A</v>
      </c>
      <c r="I56" s="88" t="e">
        <f t="shared" si="21"/>
        <v>#N/A</v>
      </c>
      <c r="J56" s="88" t="e">
        <f t="shared" si="21"/>
        <v>#N/A</v>
      </c>
      <c r="K56" s="88" t="e">
        <f t="shared" si="21"/>
        <v>#N/A</v>
      </c>
      <c r="L56" s="88" t="e">
        <f t="shared" si="21"/>
        <v>#N/A</v>
      </c>
      <c r="M56" s="88" t="e">
        <f t="shared" si="21"/>
        <v>#N/A</v>
      </c>
      <c r="N56" s="88" t="e">
        <f t="shared" si="21"/>
        <v>#N/A</v>
      </c>
      <c r="O56" s="88" t="e">
        <f t="shared" si="21"/>
        <v>#N/A</v>
      </c>
      <c r="P56" s="88" t="e">
        <f t="shared" si="21"/>
        <v>#N/A</v>
      </c>
      <c r="Q56" s="88" t="e">
        <f t="shared" si="21"/>
        <v>#N/A</v>
      </c>
      <c r="R56" s="88" t="e">
        <f t="shared" si="21"/>
        <v>#N/A</v>
      </c>
      <c r="S56" s="88" t="e">
        <f t="shared" si="21"/>
        <v>#N/A</v>
      </c>
      <c r="T56" s="88" t="e">
        <f t="shared" si="21"/>
        <v>#N/A</v>
      </c>
      <c r="U56" s="88" t="e">
        <f t="shared" si="21"/>
        <v>#N/A</v>
      </c>
      <c r="V56" s="88" t="e">
        <f t="shared" si="21"/>
        <v>#N/A</v>
      </c>
      <c r="W56" s="88" t="e">
        <f t="shared" si="21"/>
        <v>#N/A</v>
      </c>
      <c r="X56" s="88" t="e">
        <f t="shared" si="21"/>
        <v>#N/A</v>
      </c>
      <c r="Y56" s="88" t="e">
        <f t="shared" si="21"/>
        <v>#N/A</v>
      </c>
      <c r="Z56" s="88" t="e">
        <f t="shared" si="21"/>
        <v>#N/A</v>
      </c>
      <c r="AA56" s="88" t="e">
        <f t="shared" si="21"/>
        <v>#N/A</v>
      </c>
      <c r="AB56" s="88" t="e">
        <f t="shared" si="21"/>
        <v>#N/A</v>
      </c>
      <c r="AC56" s="88" t="e">
        <f t="shared" si="21"/>
        <v>#N/A</v>
      </c>
      <c r="AD56" s="88" t="e">
        <f t="shared" si="21"/>
        <v>#N/A</v>
      </c>
      <c r="AE56" s="88" t="e">
        <f t="shared" si="21"/>
        <v>#N/A</v>
      </c>
    </row>
    <row r="58" spans="2:31" x14ac:dyDescent="0.2">
      <c r="F58" s="68" t="s">
        <v>138</v>
      </c>
      <c r="G58" s="89" t="e">
        <f>G42</f>
        <v>#N/A</v>
      </c>
      <c r="H58" s="89" t="e">
        <f t="shared" ref="H58:AE58" si="22">H42</f>
        <v>#N/A</v>
      </c>
      <c r="I58" s="89" t="e">
        <f t="shared" si="22"/>
        <v>#N/A</v>
      </c>
      <c r="J58" s="89" t="e">
        <f t="shared" si="22"/>
        <v>#N/A</v>
      </c>
      <c r="K58" s="89" t="e">
        <f t="shared" si="22"/>
        <v>#N/A</v>
      </c>
      <c r="L58" s="89" t="e">
        <f t="shared" si="22"/>
        <v>#N/A</v>
      </c>
      <c r="M58" s="89" t="e">
        <f t="shared" si="22"/>
        <v>#N/A</v>
      </c>
      <c r="N58" s="89" t="e">
        <f t="shared" si="22"/>
        <v>#N/A</v>
      </c>
      <c r="O58" s="89" t="e">
        <f t="shared" si="22"/>
        <v>#N/A</v>
      </c>
      <c r="P58" s="89" t="e">
        <f t="shared" si="22"/>
        <v>#N/A</v>
      </c>
      <c r="Q58" s="89" t="e">
        <f t="shared" si="22"/>
        <v>#N/A</v>
      </c>
      <c r="R58" s="89" t="e">
        <f t="shared" si="22"/>
        <v>#N/A</v>
      </c>
      <c r="S58" s="89" t="e">
        <f t="shared" si="22"/>
        <v>#N/A</v>
      </c>
      <c r="T58" s="89" t="e">
        <f t="shared" si="22"/>
        <v>#N/A</v>
      </c>
      <c r="U58" s="89" t="e">
        <f t="shared" si="22"/>
        <v>#N/A</v>
      </c>
      <c r="V58" s="89" t="e">
        <f t="shared" si="22"/>
        <v>#N/A</v>
      </c>
      <c r="W58" s="89" t="e">
        <f t="shared" si="22"/>
        <v>#N/A</v>
      </c>
      <c r="X58" s="89" t="e">
        <f t="shared" si="22"/>
        <v>#N/A</v>
      </c>
      <c r="Y58" s="89" t="e">
        <f t="shared" si="22"/>
        <v>#N/A</v>
      </c>
      <c r="Z58" s="89" t="e">
        <f t="shared" si="22"/>
        <v>#N/A</v>
      </c>
      <c r="AA58" s="89" t="e">
        <f t="shared" si="22"/>
        <v>#N/A</v>
      </c>
      <c r="AB58" s="89" t="e">
        <f t="shared" si="22"/>
        <v>#N/A</v>
      </c>
      <c r="AC58" s="89" t="e">
        <f t="shared" si="22"/>
        <v>#N/A</v>
      </c>
      <c r="AD58" s="89" t="e">
        <f t="shared" si="22"/>
        <v>#N/A</v>
      </c>
      <c r="AE58" s="89" t="e">
        <f t="shared" si="22"/>
        <v>#N/A</v>
      </c>
    </row>
    <row r="59" spans="2:31" x14ac:dyDescent="0.2">
      <c r="F59" s="68" t="s">
        <v>139</v>
      </c>
      <c r="G59" s="89" t="e">
        <f>G56</f>
        <v>#N/A</v>
      </c>
      <c r="H59" s="89" t="e">
        <f t="shared" ref="H59:AE59" si="23">H56</f>
        <v>#N/A</v>
      </c>
      <c r="I59" s="89" t="e">
        <f t="shared" si="23"/>
        <v>#N/A</v>
      </c>
      <c r="J59" s="89" t="e">
        <f t="shared" si="23"/>
        <v>#N/A</v>
      </c>
      <c r="K59" s="89" t="e">
        <f t="shared" si="23"/>
        <v>#N/A</v>
      </c>
      <c r="L59" s="89" t="e">
        <f t="shared" si="23"/>
        <v>#N/A</v>
      </c>
      <c r="M59" s="89" t="e">
        <f t="shared" si="23"/>
        <v>#N/A</v>
      </c>
      <c r="N59" s="89" t="e">
        <f t="shared" si="23"/>
        <v>#N/A</v>
      </c>
      <c r="O59" s="89" t="e">
        <f t="shared" si="23"/>
        <v>#N/A</v>
      </c>
      <c r="P59" s="89" t="e">
        <f t="shared" si="23"/>
        <v>#N/A</v>
      </c>
      <c r="Q59" s="89" t="e">
        <f t="shared" si="23"/>
        <v>#N/A</v>
      </c>
      <c r="R59" s="89" t="e">
        <f t="shared" si="23"/>
        <v>#N/A</v>
      </c>
      <c r="S59" s="89" t="e">
        <f t="shared" si="23"/>
        <v>#N/A</v>
      </c>
      <c r="T59" s="89" t="e">
        <f t="shared" si="23"/>
        <v>#N/A</v>
      </c>
      <c r="U59" s="89" t="e">
        <f t="shared" si="23"/>
        <v>#N/A</v>
      </c>
      <c r="V59" s="89" t="e">
        <f t="shared" si="23"/>
        <v>#N/A</v>
      </c>
      <c r="W59" s="89" t="e">
        <f t="shared" si="23"/>
        <v>#N/A</v>
      </c>
      <c r="X59" s="89" t="e">
        <f t="shared" si="23"/>
        <v>#N/A</v>
      </c>
      <c r="Y59" s="89" t="e">
        <f t="shared" si="23"/>
        <v>#N/A</v>
      </c>
      <c r="Z59" s="89" t="e">
        <f t="shared" si="23"/>
        <v>#N/A</v>
      </c>
      <c r="AA59" s="89" t="e">
        <f t="shared" si="23"/>
        <v>#N/A</v>
      </c>
      <c r="AB59" s="89" t="e">
        <f t="shared" si="23"/>
        <v>#N/A</v>
      </c>
      <c r="AC59" s="89" t="e">
        <f t="shared" si="23"/>
        <v>#N/A</v>
      </c>
      <c r="AD59" s="89" t="e">
        <f t="shared" si="23"/>
        <v>#N/A</v>
      </c>
      <c r="AE59" s="89" t="e">
        <f t="shared" si="23"/>
        <v>#N/A</v>
      </c>
    </row>
    <row r="61" spans="2:31" hidden="1" x14ac:dyDescent="0.2"/>
    <row r="62" spans="2:31" hidden="1" x14ac:dyDescent="0.2"/>
  </sheetData>
  <mergeCells count="11">
    <mergeCell ref="B31:B42"/>
    <mergeCell ref="D31:D35"/>
    <mergeCell ref="B45:B56"/>
    <mergeCell ref="D45:D49"/>
    <mergeCell ref="D4:E4"/>
    <mergeCell ref="B8:B17"/>
    <mergeCell ref="D8:D12"/>
    <mergeCell ref="D13:D17"/>
    <mergeCell ref="B19:B28"/>
    <mergeCell ref="D19:D23"/>
    <mergeCell ref="D24:D28"/>
  </mergeCells>
  <phoneticPr fontId="1"/>
  <pageMargins left="0.59055118110236227" right="0.59055118110236227" top="0.59055118110236227" bottom="0.59055118110236227" header="0.19685039370078741" footer="0.19685039370078741"/>
  <pageSetup paperSize="9" scale="73" orientation="portrait" verticalDpi="0" r:id="rId1"/>
  <headerFooter>
    <oddHeader>&amp;C&amp;A</oddHeader>
    <oddFooter>&amp;C&amp;F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FAA55-0350-4485-AAD1-164C892DAC95}">
  <sheetPr>
    <pageSetUpPr fitToPage="1"/>
  </sheetPr>
  <dimension ref="B1:U41"/>
  <sheetViews>
    <sheetView showGridLines="0" topLeftCell="A6" zoomScale="70" zoomScaleNormal="70" workbookViewId="0">
      <selection activeCell="B2" sqref="B2:U41"/>
    </sheetView>
  </sheetViews>
  <sheetFormatPr defaultColWidth="7.36328125" defaultRowHeight="13.2" x14ac:dyDescent="0.2"/>
  <cols>
    <col min="1" max="1" width="1.36328125" style="90" customWidth="1"/>
    <col min="2" max="2" width="3" style="90" customWidth="1"/>
    <col min="3" max="3" width="11.7265625" style="90" customWidth="1"/>
    <col min="4" max="4" width="3.54296875" style="90" customWidth="1"/>
    <col min="5" max="5" width="35.08984375" style="90" customWidth="1"/>
    <col min="6" max="6" width="1.453125" style="90" customWidth="1"/>
    <col min="7" max="13" width="3" style="90" customWidth="1"/>
    <col min="14" max="14" width="1.36328125" style="90" customWidth="1"/>
    <col min="15" max="21" width="3" style="90" customWidth="1"/>
    <col min="22" max="22" width="1.36328125" style="90" customWidth="1"/>
    <col min="23" max="27" width="3" style="90" customWidth="1"/>
    <col min="28" max="16384" width="7.36328125" style="90"/>
  </cols>
  <sheetData>
    <row r="1" spans="2:21" ht="5.25" customHeight="1" x14ac:dyDescent="0.2"/>
    <row r="2" spans="2:21" ht="23.25" customHeight="1" x14ac:dyDescent="0.2">
      <c r="B2" s="364" t="s">
        <v>140</v>
      </c>
      <c r="C2" s="364"/>
      <c r="D2" s="364"/>
      <c r="E2" s="364"/>
      <c r="G2" s="365" t="s">
        <v>141</v>
      </c>
      <c r="H2" s="366"/>
      <c r="I2" s="366"/>
      <c r="J2" s="366"/>
      <c r="K2" s="366"/>
      <c r="L2" s="366"/>
      <c r="M2" s="366"/>
      <c r="N2" s="366"/>
      <c r="O2" s="366"/>
      <c r="P2" s="366"/>
      <c r="Q2" s="366"/>
      <c r="R2" s="366"/>
      <c r="S2" s="366"/>
      <c r="T2" s="366"/>
      <c r="U2" s="367"/>
    </row>
    <row r="3" spans="2:21" ht="6" customHeight="1" x14ac:dyDescent="0.2">
      <c r="B3" s="364"/>
      <c r="C3" s="364"/>
      <c r="D3" s="364"/>
      <c r="E3" s="364"/>
    </row>
    <row r="4" spans="2:21" ht="24.75" customHeight="1" x14ac:dyDescent="0.2">
      <c r="G4" s="365" t="s">
        <v>143</v>
      </c>
      <c r="H4" s="366"/>
      <c r="I4" s="366"/>
      <c r="J4" s="366"/>
      <c r="K4" s="366"/>
      <c r="L4" s="366"/>
      <c r="M4" s="367"/>
      <c r="O4" s="365" t="s">
        <v>144</v>
      </c>
      <c r="P4" s="366"/>
      <c r="Q4" s="366"/>
      <c r="R4" s="366"/>
      <c r="S4" s="366"/>
      <c r="T4" s="366"/>
      <c r="U4" s="367"/>
    </row>
    <row r="5" spans="2:21" ht="18.75" customHeight="1" x14ac:dyDescent="0.2">
      <c r="C5" s="368" t="s">
        <v>145</v>
      </c>
      <c r="D5" s="369" t="s">
        <v>146</v>
      </c>
      <c r="E5" s="370"/>
      <c r="G5" s="92">
        <v>7</v>
      </c>
      <c r="H5" s="93">
        <v>6</v>
      </c>
      <c r="I5" s="93">
        <v>5</v>
      </c>
      <c r="J5" s="93">
        <v>4</v>
      </c>
      <c r="K5" s="93">
        <v>3</v>
      </c>
      <c r="L5" s="93">
        <v>2</v>
      </c>
      <c r="M5" s="94">
        <v>1</v>
      </c>
      <c r="O5" s="92">
        <v>7</v>
      </c>
      <c r="P5" s="93">
        <v>6</v>
      </c>
      <c r="Q5" s="93">
        <v>5</v>
      </c>
      <c r="R5" s="93">
        <v>4</v>
      </c>
      <c r="S5" s="93">
        <v>3</v>
      </c>
      <c r="T5" s="93">
        <v>2</v>
      </c>
      <c r="U5" s="94">
        <v>1</v>
      </c>
    </row>
    <row r="6" spans="2:21" ht="19.95" customHeight="1" x14ac:dyDescent="0.2">
      <c r="C6" s="368"/>
      <c r="D6" s="369"/>
      <c r="E6" s="370"/>
      <c r="G6" s="371" t="s">
        <v>147</v>
      </c>
      <c r="H6" s="373" t="s">
        <v>148</v>
      </c>
      <c r="I6" s="373" t="s">
        <v>149</v>
      </c>
      <c r="J6" s="373" t="s">
        <v>150</v>
      </c>
      <c r="K6" s="373" t="s">
        <v>151</v>
      </c>
      <c r="L6" s="373" t="s">
        <v>152</v>
      </c>
      <c r="M6" s="375" t="s">
        <v>153</v>
      </c>
      <c r="N6" s="95"/>
      <c r="O6" s="371" t="s">
        <v>154</v>
      </c>
      <c r="P6" s="373" t="s">
        <v>155</v>
      </c>
      <c r="Q6" s="373" t="s">
        <v>156</v>
      </c>
      <c r="R6" s="373" t="s">
        <v>150</v>
      </c>
      <c r="S6" s="373" t="s">
        <v>157</v>
      </c>
      <c r="T6" s="373" t="s">
        <v>158</v>
      </c>
      <c r="U6" s="375" t="s">
        <v>159</v>
      </c>
    </row>
    <row r="7" spans="2:21" ht="19.95" customHeight="1" x14ac:dyDescent="0.2">
      <c r="C7" s="368" t="s">
        <v>160</v>
      </c>
      <c r="D7" s="369" t="s">
        <v>146</v>
      </c>
      <c r="E7" s="377"/>
      <c r="G7" s="371"/>
      <c r="H7" s="373"/>
      <c r="I7" s="373"/>
      <c r="J7" s="373"/>
      <c r="K7" s="373"/>
      <c r="L7" s="373"/>
      <c r="M7" s="375"/>
      <c r="N7" s="95"/>
      <c r="O7" s="371"/>
      <c r="P7" s="373"/>
      <c r="Q7" s="373"/>
      <c r="R7" s="373"/>
      <c r="S7" s="373"/>
      <c r="T7" s="373"/>
      <c r="U7" s="375"/>
    </row>
    <row r="8" spans="2:21" ht="19.95" customHeight="1" x14ac:dyDescent="0.2">
      <c r="C8" s="368"/>
      <c r="D8" s="369"/>
      <c r="E8" s="378"/>
      <c r="G8" s="371"/>
      <c r="H8" s="373"/>
      <c r="I8" s="373"/>
      <c r="J8" s="373"/>
      <c r="K8" s="373"/>
      <c r="L8" s="373"/>
      <c r="M8" s="375"/>
      <c r="N8" s="95"/>
      <c r="O8" s="371"/>
      <c r="P8" s="373"/>
      <c r="Q8" s="373"/>
      <c r="R8" s="373"/>
      <c r="S8" s="373"/>
      <c r="T8" s="373"/>
      <c r="U8" s="375"/>
    </row>
    <row r="9" spans="2:21" ht="19.95" customHeight="1" x14ac:dyDescent="0.2">
      <c r="G9" s="371"/>
      <c r="H9" s="373"/>
      <c r="I9" s="373"/>
      <c r="J9" s="373"/>
      <c r="K9" s="373"/>
      <c r="L9" s="373"/>
      <c r="M9" s="375"/>
      <c r="N9" s="95"/>
      <c r="O9" s="371"/>
      <c r="P9" s="373"/>
      <c r="Q9" s="373"/>
      <c r="R9" s="373"/>
      <c r="S9" s="373"/>
      <c r="T9" s="373"/>
      <c r="U9" s="375"/>
    </row>
    <row r="10" spans="2:21" ht="19.95" customHeight="1" x14ac:dyDescent="0.2">
      <c r="G10" s="372"/>
      <c r="H10" s="374"/>
      <c r="I10" s="374"/>
      <c r="J10" s="374"/>
      <c r="K10" s="374"/>
      <c r="L10" s="374"/>
      <c r="M10" s="376"/>
      <c r="N10" s="95"/>
      <c r="O10" s="372"/>
      <c r="P10" s="374"/>
      <c r="Q10" s="374"/>
      <c r="R10" s="374"/>
      <c r="S10" s="374"/>
      <c r="T10" s="374"/>
      <c r="U10" s="376"/>
    </row>
    <row r="11" spans="2:21" ht="9" customHeight="1" x14ac:dyDescent="0.2">
      <c r="G11" s="96"/>
      <c r="H11" s="96"/>
      <c r="I11" s="96"/>
      <c r="J11" s="96"/>
      <c r="K11" s="96"/>
      <c r="L11" s="96"/>
      <c r="M11" s="96"/>
      <c r="N11" s="95"/>
      <c r="O11" s="96"/>
      <c r="P11" s="96"/>
      <c r="Q11" s="96"/>
      <c r="R11" s="96"/>
      <c r="S11" s="96"/>
      <c r="T11" s="96"/>
      <c r="U11" s="96"/>
    </row>
    <row r="12" spans="2:21" ht="15" customHeight="1" x14ac:dyDescent="0.2">
      <c r="B12" s="97">
        <v>1</v>
      </c>
      <c r="C12" s="98" t="s">
        <v>161</v>
      </c>
      <c r="D12" s="99">
        <v>11</v>
      </c>
      <c r="E12" s="100" t="s">
        <v>162</v>
      </c>
      <c r="G12" s="101">
        <v>7</v>
      </c>
      <c r="H12" s="102">
        <v>6</v>
      </c>
      <c r="I12" s="102">
        <v>5</v>
      </c>
      <c r="J12" s="102">
        <v>4</v>
      </c>
      <c r="K12" s="102">
        <v>3</v>
      </c>
      <c r="L12" s="102">
        <v>2</v>
      </c>
      <c r="M12" s="103">
        <v>1</v>
      </c>
      <c r="O12" s="101">
        <v>7</v>
      </c>
      <c r="P12" s="102">
        <v>6</v>
      </c>
      <c r="Q12" s="102">
        <v>5</v>
      </c>
      <c r="R12" s="102">
        <v>4</v>
      </c>
      <c r="S12" s="102">
        <v>3</v>
      </c>
      <c r="T12" s="102">
        <v>2</v>
      </c>
      <c r="U12" s="103">
        <v>1</v>
      </c>
    </row>
    <row r="13" spans="2:21" ht="15" customHeight="1" x14ac:dyDescent="0.2">
      <c r="B13" s="104"/>
      <c r="D13" s="105">
        <v>12</v>
      </c>
      <c r="E13" s="106" t="s">
        <v>163</v>
      </c>
      <c r="G13" s="107">
        <v>7</v>
      </c>
      <c r="H13" s="108">
        <v>6</v>
      </c>
      <c r="I13" s="108">
        <v>5</v>
      </c>
      <c r="J13" s="108">
        <v>4</v>
      </c>
      <c r="K13" s="108">
        <v>3</v>
      </c>
      <c r="L13" s="108">
        <v>2</v>
      </c>
      <c r="M13" s="109">
        <v>1</v>
      </c>
      <c r="O13" s="107">
        <v>7</v>
      </c>
      <c r="P13" s="108">
        <v>6</v>
      </c>
      <c r="Q13" s="108">
        <v>5</v>
      </c>
      <c r="R13" s="108">
        <v>4</v>
      </c>
      <c r="S13" s="108">
        <v>3</v>
      </c>
      <c r="T13" s="108">
        <v>2</v>
      </c>
      <c r="U13" s="109">
        <v>1</v>
      </c>
    </row>
    <row r="14" spans="2:21" ht="15" customHeight="1" x14ac:dyDescent="0.2">
      <c r="B14" s="104"/>
      <c r="D14" s="105">
        <v>13</v>
      </c>
      <c r="E14" s="106" t="s">
        <v>164</v>
      </c>
      <c r="G14" s="107">
        <v>7</v>
      </c>
      <c r="H14" s="108">
        <v>6</v>
      </c>
      <c r="I14" s="108">
        <v>5</v>
      </c>
      <c r="J14" s="108">
        <v>4</v>
      </c>
      <c r="K14" s="108">
        <v>3</v>
      </c>
      <c r="L14" s="108">
        <v>2</v>
      </c>
      <c r="M14" s="109">
        <v>1</v>
      </c>
      <c r="O14" s="107">
        <v>7</v>
      </c>
      <c r="P14" s="108">
        <v>6</v>
      </c>
      <c r="Q14" s="108">
        <v>5</v>
      </c>
      <c r="R14" s="108">
        <v>4</v>
      </c>
      <c r="S14" s="108">
        <v>3</v>
      </c>
      <c r="T14" s="108">
        <v>2</v>
      </c>
      <c r="U14" s="109">
        <v>1</v>
      </c>
    </row>
    <row r="15" spans="2:21" ht="15" customHeight="1" thickBot="1" x14ac:dyDescent="0.25">
      <c r="B15" s="104"/>
      <c r="D15" s="110">
        <v>14</v>
      </c>
      <c r="E15" s="111" t="s">
        <v>165</v>
      </c>
      <c r="G15" s="112">
        <v>7</v>
      </c>
      <c r="H15" s="113">
        <v>6</v>
      </c>
      <c r="I15" s="113">
        <v>5</v>
      </c>
      <c r="J15" s="113">
        <v>4</v>
      </c>
      <c r="K15" s="113">
        <v>3</v>
      </c>
      <c r="L15" s="113">
        <v>2</v>
      </c>
      <c r="M15" s="114">
        <v>1</v>
      </c>
      <c r="O15" s="112">
        <v>7</v>
      </c>
      <c r="P15" s="113">
        <v>6</v>
      </c>
      <c r="Q15" s="113">
        <v>5</v>
      </c>
      <c r="R15" s="113">
        <v>4</v>
      </c>
      <c r="S15" s="113">
        <v>3</v>
      </c>
      <c r="T15" s="113">
        <v>2</v>
      </c>
      <c r="U15" s="114">
        <v>1</v>
      </c>
    </row>
    <row r="16" spans="2:21" ht="15" customHeight="1" thickTop="1" x14ac:dyDescent="0.2">
      <c r="B16" s="115">
        <v>2</v>
      </c>
      <c r="C16" s="116" t="s">
        <v>166</v>
      </c>
      <c r="D16" s="117">
        <v>21</v>
      </c>
      <c r="E16" s="118" t="s">
        <v>167</v>
      </c>
      <c r="G16" s="119">
        <v>7</v>
      </c>
      <c r="H16" s="120">
        <v>6</v>
      </c>
      <c r="I16" s="120">
        <v>5</v>
      </c>
      <c r="J16" s="120">
        <v>4</v>
      </c>
      <c r="K16" s="120">
        <v>3</v>
      </c>
      <c r="L16" s="120">
        <v>2</v>
      </c>
      <c r="M16" s="121">
        <v>1</v>
      </c>
      <c r="O16" s="119">
        <v>7</v>
      </c>
      <c r="P16" s="120">
        <v>6</v>
      </c>
      <c r="Q16" s="120">
        <v>5</v>
      </c>
      <c r="R16" s="120">
        <v>4</v>
      </c>
      <c r="S16" s="120">
        <v>3</v>
      </c>
      <c r="T16" s="120">
        <v>2</v>
      </c>
      <c r="U16" s="121">
        <v>1</v>
      </c>
    </row>
    <row r="17" spans="2:21" ht="15" customHeight="1" x14ac:dyDescent="0.2">
      <c r="B17" s="104"/>
      <c r="D17" s="105">
        <v>22</v>
      </c>
      <c r="E17" s="106" t="s">
        <v>168</v>
      </c>
      <c r="G17" s="107">
        <v>7</v>
      </c>
      <c r="H17" s="108">
        <v>6</v>
      </c>
      <c r="I17" s="108">
        <v>5</v>
      </c>
      <c r="J17" s="108">
        <v>4</v>
      </c>
      <c r="K17" s="108">
        <v>3</v>
      </c>
      <c r="L17" s="108">
        <v>2</v>
      </c>
      <c r="M17" s="109">
        <v>1</v>
      </c>
      <c r="O17" s="107">
        <v>7</v>
      </c>
      <c r="P17" s="108">
        <v>6</v>
      </c>
      <c r="Q17" s="108">
        <v>5</v>
      </c>
      <c r="R17" s="108">
        <v>4</v>
      </c>
      <c r="S17" s="108">
        <v>3</v>
      </c>
      <c r="T17" s="108">
        <v>2</v>
      </c>
      <c r="U17" s="109">
        <v>1</v>
      </c>
    </row>
    <row r="18" spans="2:21" ht="15" customHeight="1" x14ac:dyDescent="0.2">
      <c r="B18" s="104"/>
      <c r="D18" s="105">
        <v>23</v>
      </c>
      <c r="E18" s="106" t="s">
        <v>169</v>
      </c>
      <c r="G18" s="107">
        <v>7</v>
      </c>
      <c r="H18" s="108">
        <v>6</v>
      </c>
      <c r="I18" s="108">
        <v>5</v>
      </c>
      <c r="J18" s="108">
        <v>4</v>
      </c>
      <c r="K18" s="108">
        <v>3</v>
      </c>
      <c r="L18" s="108">
        <v>2</v>
      </c>
      <c r="M18" s="109">
        <v>1</v>
      </c>
      <c r="O18" s="107">
        <v>7</v>
      </c>
      <c r="P18" s="108">
        <v>6</v>
      </c>
      <c r="Q18" s="108">
        <v>5</v>
      </c>
      <c r="R18" s="108">
        <v>4</v>
      </c>
      <c r="S18" s="108">
        <v>3</v>
      </c>
      <c r="T18" s="108">
        <v>2</v>
      </c>
      <c r="U18" s="109">
        <v>1</v>
      </c>
    </row>
    <row r="19" spans="2:21" ht="15" customHeight="1" x14ac:dyDescent="0.2">
      <c r="B19" s="104"/>
      <c r="D19" s="105">
        <v>24</v>
      </c>
      <c r="E19" s="106" t="s">
        <v>170</v>
      </c>
      <c r="G19" s="107">
        <v>7</v>
      </c>
      <c r="H19" s="108">
        <v>6</v>
      </c>
      <c r="I19" s="108">
        <v>5</v>
      </c>
      <c r="J19" s="108">
        <v>4</v>
      </c>
      <c r="K19" s="108">
        <v>3</v>
      </c>
      <c r="L19" s="108">
        <v>2</v>
      </c>
      <c r="M19" s="109">
        <v>1</v>
      </c>
      <c r="O19" s="107">
        <v>7</v>
      </c>
      <c r="P19" s="108">
        <v>6</v>
      </c>
      <c r="Q19" s="108">
        <v>5</v>
      </c>
      <c r="R19" s="108">
        <v>4</v>
      </c>
      <c r="S19" s="108">
        <v>3</v>
      </c>
      <c r="T19" s="108">
        <v>2</v>
      </c>
      <c r="U19" s="109">
        <v>1</v>
      </c>
    </row>
    <row r="20" spans="2:21" ht="15" customHeight="1" x14ac:dyDescent="0.2">
      <c r="B20" s="104"/>
      <c r="D20" s="105">
        <v>25</v>
      </c>
      <c r="E20" s="106" t="s">
        <v>171</v>
      </c>
      <c r="G20" s="107">
        <v>7</v>
      </c>
      <c r="H20" s="108">
        <v>6</v>
      </c>
      <c r="I20" s="108">
        <v>5</v>
      </c>
      <c r="J20" s="108">
        <v>4</v>
      </c>
      <c r="K20" s="108">
        <v>3</v>
      </c>
      <c r="L20" s="108">
        <v>2</v>
      </c>
      <c r="M20" s="109">
        <v>1</v>
      </c>
      <c r="O20" s="107">
        <v>7</v>
      </c>
      <c r="P20" s="108">
        <v>6</v>
      </c>
      <c r="Q20" s="108">
        <v>5</v>
      </c>
      <c r="R20" s="108">
        <v>4</v>
      </c>
      <c r="S20" s="108">
        <v>3</v>
      </c>
      <c r="T20" s="108">
        <v>2</v>
      </c>
      <c r="U20" s="109">
        <v>1</v>
      </c>
    </row>
    <row r="21" spans="2:21" ht="15" customHeight="1" thickBot="1" x14ac:dyDescent="0.25">
      <c r="B21" s="104"/>
      <c r="D21" s="122">
        <v>26</v>
      </c>
      <c r="E21" s="123" t="s">
        <v>172</v>
      </c>
      <c r="G21" s="124">
        <v>7</v>
      </c>
      <c r="H21" s="125">
        <v>6</v>
      </c>
      <c r="I21" s="125">
        <v>5</v>
      </c>
      <c r="J21" s="125">
        <v>4</v>
      </c>
      <c r="K21" s="125">
        <v>3</v>
      </c>
      <c r="L21" s="125">
        <v>2</v>
      </c>
      <c r="M21" s="126">
        <v>1</v>
      </c>
      <c r="O21" s="124">
        <v>7</v>
      </c>
      <c r="P21" s="125">
        <v>6</v>
      </c>
      <c r="Q21" s="125">
        <v>5</v>
      </c>
      <c r="R21" s="125">
        <v>4</v>
      </c>
      <c r="S21" s="125">
        <v>3</v>
      </c>
      <c r="T21" s="125">
        <v>2</v>
      </c>
      <c r="U21" s="126">
        <v>1</v>
      </c>
    </row>
    <row r="22" spans="2:21" ht="15" customHeight="1" thickTop="1" x14ac:dyDescent="0.2">
      <c r="B22" s="115">
        <v>3</v>
      </c>
      <c r="C22" s="116" t="s">
        <v>173</v>
      </c>
      <c r="D22" s="117">
        <v>31</v>
      </c>
      <c r="E22" s="118" t="s">
        <v>174</v>
      </c>
      <c r="G22" s="119">
        <v>7</v>
      </c>
      <c r="H22" s="120">
        <v>6</v>
      </c>
      <c r="I22" s="120">
        <v>5</v>
      </c>
      <c r="J22" s="120">
        <v>4</v>
      </c>
      <c r="K22" s="120">
        <v>3</v>
      </c>
      <c r="L22" s="120">
        <v>2</v>
      </c>
      <c r="M22" s="121">
        <v>1</v>
      </c>
      <c r="O22" s="119">
        <v>7</v>
      </c>
      <c r="P22" s="120">
        <v>6</v>
      </c>
      <c r="Q22" s="120">
        <v>5</v>
      </c>
      <c r="R22" s="120">
        <v>4</v>
      </c>
      <c r="S22" s="120">
        <v>3</v>
      </c>
      <c r="T22" s="120">
        <v>2</v>
      </c>
      <c r="U22" s="121">
        <v>1</v>
      </c>
    </row>
    <row r="23" spans="2:21" ht="15" customHeight="1" x14ac:dyDescent="0.2">
      <c r="B23" s="104"/>
      <c r="C23" s="127"/>
      <c r="D23" s="128">
        <v>32</v>
      </c>
      <c r="E23" s="129" t="s">
        <v>175</v>
      </c>
      <c r="G23" s="130">
        <v>7</v>
      </c>
      <c r="H23" s="131">
        <v>6</v>
      </c>
      <c r="I23" s="131">
        <v>5</v>
      </c>
      <c r="J23" s="131">
        <v>4</v>
      </c>
      <c r="K23" s="131">
        <v>3</v>
      </c>
      <c r="L23" s="131">
        <v>2</v>
      </c>
      <c r="M23" s="132">
        <v>1</v>
      </c>
      <c r="O23" s="130">
        <v>7</v>
      </c>
      <c r="P23" s="131">
        <v>6</v>
      </c>
      <c r="Q23" s="131">
        <v>5</v>
      </c>
      <c r="R23" s="131">
        <v>4</v>
      </c>
      <c r="S23" s="131">
        <v>3</v>
      </c>
      <c r="T23" s="131">
        <v>2</v>
      </c>
      <c r="U23" s="132">
        <v>1</v>
      </c>
    </row>
    <row r="24" spans="2:21" ht="15" customHeight="1" thickBot="1" x14ac:dyDescent="0.25">
      <c r="B24" s="133"/>
      <c r="C24" s="134"/>
      <c r="D24" s="135">
        <v>33</v>
      </c>
      <c r="E24" s="136" t="s">
        <v>176</v>
      </c>
      <c r="G24" s="137">
        <v>7</v>
      </c>
      <c r="H24" s="138">
        <v>6</v>
      </c>
      <c r="I24" s="138">
        <v>5</v>
      </c>
      <c r="J24" s="138">
        <v>4</v>
      </c>
      <c r="K24" s="138">
        <v>3</v>
      </c>
      <c r="L24" s="138">
        <v>2</v>
      </c>
      <c r="M24" s="139">
        <v>1</v>
      </c>
      <c r="O24" s="137">
        <v>7</v>
      </c>
      <c r="P24" s="138">
        <v>6</v>
      </c>
      <c r="Q24" s="138">
        <v>5</v>
      </c>
      <c r="R24" s="138">
        <v>4</v>
      </c>
      <c r="S24" s="138">
        <v>3</v>
      </c>
      <c r="T24" s="138">
        <v>2</v>
      </c>
      <c r="U24" s="139">
        <v>1</v>
      </c>
    </row>
    <row r="25" spans="2:21" ht="15" customHeight="1" thickTop="1" x14ac:dyDescent="0.2">
      <c r="B25" s="104">
        <v>4</v>
      </c>
      <c r="C25" s="90" t="s">
        <v>177</v>
      </c>
      <c r="D25" s="128">
        <v>41</v>
      </c>
      <c r="E25" s="129" t="s">
        <v>178</v>
      </c>
      <c r="G25" s="130">
        <v>7</v>
      </c>
      <c r="H25" s="131">
        <v>6</v>
      </c>
      <c r="I25" s="131">
        <v>5</v>
      </c>
      <c r="J25" s="131">
        <v>4</v>
      </c>
      <c r="K25" s="131">
        <v>3</v>
      </c>
      <c r="L25" s="131">
        <v>2</v>
      </c>
      <c r="M25" s="132">
        <v>1</v>
      </c>
      <c r="O25" s="130">
        <v>7</v>
      </c>
      <c r="P25" s="131">
        <v>6</v>
      </c>
      <c r="Q25" s="131">
        <v>5</v>
      </c>
      <c r="R25" s="131">
        <v>4</v>
      </c>
      <c r="S25" s="131">
        <v>3</v>
      </c>
      <c r="T25" s="131">
        <v>2</v>
      </c>
      <c r="U25" s="132">
        <v>1</v>
      </c>
    </row>
    <row r="26" spans="2:21" ht="15" customHeight="1" x14ac:dyDescent="0.2">
      <c r="B26" s="104"/>
      <c r="C26" s="90" t="s">
        <v>179</v>
      </c>
      <c r="D26" s="128">
        <v>42</v>
      </c>
      <c r="E26" s="129" t="s">
        <v>180</v>
      </c>
      <c r="G26" s="130">
        <v>7</v>
      </c>
      <c r="H26" s="131">
        <v>6</v>
      </c>
      <c r="I26" s="131">
        <v>5</v>
      </c>
      <c r="J26" s="131">
        <v>4</v>
      </c>
      <c r="K26" s="131">
        <v>3</v>
      </c>
      <c r="L26" s="131">
        <v>2</v>
      </c>
      <c r="M26" s="132">
        <v>1</v>
      </c>
      <c r="O26" s="130">
        <v>7</v>
      </c>
      <c r="P26" s="131">
        <v>6</v>
      </c>
      <c r="Q26" s="131">
        <v>5</v>
      </c>
      <c r="R26" s="131">
        <v>4</v>
      </c>
      <c r="S26" s="131">
        <v>3</v>
      </c>
      <c r="T26" s="131">
        <v>2</v>
      </c>
      <c r="U26" s="132">
        <v>1</v>
      </c>
    </row>
    <row r="27" spans="2:21" ht="15" customHeight="1" x14ac:dyDescent="0.2">
      <c r="B27" s="104"/>
      <c r="D27" s="128">
        <v>43</v>
      </c>
      <c r="E27" s="129" t="s">
        <v>181</v>
      </c>
      <c r="G27" s="130">
        <v>7</v>
      </c>
      <c r="H27" s="131">
        <v>6</v>
      </c>
      <c r="I27" s="131">
        <v>5</v>
      </c>
      <c r="J27" s="131">
        <v>4</v>
      </c>
      <c r="K27" s="131">
        <v>3</v>
      </c>
      <c r="L27" s="131">
        <v>2</v>
      </c>
      <c r="M27" s="132">
        <v>1</v>
      </c>
      <c r="O27" s="130">
        <v>7</v>
      </c>
      <c r="P27" s="131">
        <v>6</v>
      </c>
      <c r="Q27" s="131">
        <v>5</v>
      </c>
      <c r="R27" s="131">
        <v>4</v>
      </c>
      <c r="S27" s="131">
        <v>3</v>
      </c>
      <c r="T27" s="131">
        <v>2</v>
      </c>
      <c r="U27" s="132">
        <v>1</v>
      </c>
    </row>
    <row r="28" spans="2:21" ht="15" customHeight="1" x14ac:dyDescent="0.2">
      <c r="B28" s="104"/>
      <c r="D28" s="128">
        <v>44</v>
      </c>
      <c r="E28" s="129" t="s">
        <v>182</v>
      </c>
      <c r="G28" s="130">
        <v>7</v>
      </c>
      <c r="H28" s="131">
        <v>6</v>
      </c>
      <c r="I28" s="131">
        <v>5</v>
      </c>
      <c r="J28" s="131">
        <v>4</v>
      </c>
      <c r="K28" s="131">
        <v>3</v>
      </c>
      <c r="L28" s="131">
        <v>2</v>
      </c>
      <c r="M28" s="132">
        <v>1</v>
      </c>
      <c r="O28" s="130">
        <v>7</v>
      </c>
      <c r="P28" s="131">
        <v>6</v>
      </c>
      <c r="Q28" s="131">
        <v>5</v>
      </c>
      <c r="R28" s="131">
        <v>4</v>
      </c>
      <c r="S28" s="131">
        <v>3</v>
      </c>
      <c r="T28" s="131">
        <v>2</v>
      </c>
      <c r="U28" s="132">
        <v>1</v>
      </c>
    </row>
    <row r="29" spans="2:21" ht="15" customHeight="1" x14ac:dyDescent="0.2">
      <c r="B29" s="104"/>
      <c r="D29" s="128">
        <v>45</v>
      </c>
      <c r="E29" s="129" t="s">
        <v>183</v>
      </c>
      <c r="G29" s="130">
        <v>7</v>
      </c>
      <c r="H29" s="131">
        <v>6</v>
      </c>
      <c r="I29" s="131">
        <v>5</v>
      </c>
      <c r="J29" s="131">
        <v>4</v>
      </c>
      <c r="K29" s="131">
        <v>3</v>
      </c>
      <c r="L29" s="131">
        <v>2</v>
      </c>
      <c r="M29" s="132">
        <v>1</v>
      </c>
      <c r="O29" s="130">
        <v>7</v>
      </c>
      <c r="P29" s="131">
        <v>6</v>
      </c>
      <c r="Q29" s="131">
        <v>5</v>
      </c>
      <c r="R29" s="131">
        <v>4</v>
      </c>
      <c r="S29" s="131">
        <v>3</v>
      </c>
      <c r="T29" s="131">
        <v>2</v>
      </c>
      <c r="U29" s="132">
        <v>1</v>
      </c>
    </row>
    <row r="30" spans="2:21" ht="15" customHeight="1" x14ac:dyDescent="0.2">
      <c r="B30" s="104"/>
      <c r="D30" s="105">
        <v>46</v>
      </c>
      <c r="E30" s="106" t="s">
        <v>184</v>
      </c>
      <c r="G30" s="107">
        <v>7</v>
      </c>
      <c r="H30" s="108">
        <v>6</v>
      </c>
      <c r="I30" s="108">
        <v>5</v>
      </c>
      <c r="J30" s="108">
        <v>4</v>
      </c>
      <c r="K30" s="108">
        <v>3</v>
      </c>
      <c r="L30" s="108">
        <v>2</v>
      </c>
      <c r="M30" s="109">
        <v>1</v>
      </c>
      <c r="O30" s="107">
        <v>7</v>
      </c>
      <c r="P30" s="108">
        <v>6</v>
      </c>
      <c r="Q30" s="108">
        <v>5</v>
      </c>
      <c r="R30" s="108">
        <v>4</v>
      </c>
      <c r="S30" s="108">
        <v>3</v>
      </c>
      <c r="T30" s="108">
        <v>2</v>
      </c>
      <c r="U30" s="109">
        <v>1</v>
      </c>
    </row>
    <row r="31" spans="2:21" ht="15" customHeight="1" thickBot="1" x14ac:dyDescent="0.25">
      <c r="B31" s="104"/>
      <c r="D31" s="110">
        <v>47</v>
      </c>
      <c r="E31" s="111" t="s">
        <v>185</v>
      </c>
      <c r="G31" s="112">
        <v>7</v>
      </c>
      <c r="H31" s="113">
        <v>6</v>
      </c>
      <c r="I31" s="113">
        <v>5</v>
      </c>
      <c r="J31" s="113">
        <v>4</v>
      </c>
      <c r="K31" s="113">
        <v>3</v>
      </c>
      <c r="L31" s="113">
        <v>2</v>
      </c>
      <c r="M31" s="114">
        <v>1</v>
      </c>
      <c r="O31" s="112">
        <v>7</v>
      </c>
      <c r="P31" s="113">
        <v>6</v>
      </c>
      <c r="Q31" s="113">
        <v>5</v>
      </c>
      <c r="R31" s="113">
        <v>4</v>
      </c>
      <c r="S31" s="113">
        <v>3</v>
      </c>
      <c r="T31" s="113">
        <v>2</v>
      </c>
      <c r="U31" s="114">
        <v>1</v>
      </c>
    </row>
    <row r="32" spans="2:21" ht="15" customHeight="1" thickTop="1" x14ac:dyDescent="0.2">
      <c r="B32" s="115">
        <v>5</v>
      </c>
      <c r="C32" s="116" t="s">
        <v>186</v>
      </c>
      <c r="D32" s="117">
        <v>51</v>
      </c>
      <c r="E32" s="118" t="s">
        <v>187</v>
      </c>
      <c r="G32" s="119">
        <v>7</v>
      </c>
      <c r="H32" s="120">
        <v>6</v>
      </c>
      <c r="I32" s="120">
        <v>5</v>
      </c>
      <c r="J32" s="120">
        <v>4</v>
      </c>
      <c r="K32" s="120">
        <v>3</v>
      </c>
      <c r="L32" s="120">
        <v>2</v>
      </c>
      <c r="M32" s="121">
        <v>1</v>
      </c>
      <c r="O32" s="119">
        <v>7</v>
      </c>
      <c r="P32" s="120">
        <v>6</v>
      </c>
      <c r="Q32" s="120">
        <v>5</v>
      </c>
      <c r="R32" s="120">
        <v>4</v>
      </c>
      <c r="S32" s="120">
        <v>3</v>
      </c>
      <c r="T32" s="120">
        <v>2</v>
      </c>
      <c r="U32" s="121">
        <v>1</v>
      </c>
    </row>
    <row r="33" spans="2:21" ht="15" customHeight="1" x14ac:dyDescent="0.2">
      <c r="B33" s="104"/>
      <c r="D33" s="105">
        <v>52</v>
      </c>
      <c r="E33" s="106" t="s">
        <v>188</v>
      </c>
      <c r="G33" s="107">
        <v>7</v>
      </c>
      <c r="H33" s="108">
        <v>6</v>
      </c>
      <c r="I33" s="108">
        <v>5</v>
      </c>
      <c r="J33" s="108">
        <v>4</v>
      </c>
      <c r="K33" s="108">
        <v>3</v>
      </c>
      <c r="L33" s="108">
        <v>2</v>
      </c>
      <c r="M33" s="109">
        <v>1</v>
      </c>
      <c r="O33" s="107">
        <v>7</v>
      </c>
      <c r="P33" s="108">
        <v>6</v>
      </c>
      <c r="Q33" s="108">
        <v>5</v>
      </c>
      <c r="R33" s="108">
        <v>4</v>
      </c>
      <c r="S33" s="108">
        <v>3</v>
      </c>
      <c r="T33" s="108">
        <v>2</v>
      </c>
      <c r="U33" s="109">
        <v>1</v>
      </c>
    </row>
    <row r="34" spans="2:21" ht="15" customHeight="1" thickBot="1" x14ac:dyDescent="0.25">
      <c r="B34" s="104"/>
      <c r="D34" s="122">
        <v>53</v>
      </c>
      <c r="E34" s="123" t="s">
        <v>189</v>
      </c>
      <c r="G34" s="124">
        <v>7</v>
      </c>
      <c r="H34" s="125">
        <v>6</v>
      </c>
      <c r="I34" s="125">
        <v>5</v>
      </c>
      <c r="J34" s="125">
        <v>4</v>
      </c>
      <c r="K34" s="125">
        <v>3</v>
      </c>
      <c r="L34" s="125">
        <v>2</v>
      </c>
      <c r="M34" s="126">
        <v>1</v>
      </c>
      <c r="O34" s="124">
        <v>7</v>
      </c>
      <c r="P34" s="125">
        <v>6</v>
      </c>
      <c r="Q34" s="125">
        <v>5</v>
      </c>
      <c r="R34" s="125">
        <v>4</v>
      </c>
      <c r="S34" s="125">
        <v>3</v>
      </c>
      <c r="T34" s="125">
        <v>2</v>
      </c>
      <c r="U34" s="126">
        <v>1</v>
      </c>
    </row>
    <row r="35" spans="2:21" ht="15" customHeight="1" thickTop="1" x14ac:dyDescent="0.2">
      <c r="B35" s="115">
        <v>6</v>
      </c>
      <c r="C35" s="116" t="s">
        <v>190</v>
      </c>
      <c r="D35" s="117">
        <v>61</v>
      </c>
      <c r="E35" s="118" t="s">
        <v>191</v>
      </c>
      <c r="G35" s="119">
        <v>7</v>
      </c>
      <c r="H35" s="120">
        <v>6</v>
      </c>
      <c r="I35" s="120">
        <v>5</v>
      </c>
      <c r="J35" s="120">
        <v>4</v>
      </c>
      <c r="K35" s="120">
        <v>3</v>
      </c>
      <c r="L35" s="120">
        <v>2</v>
      </c>
      <c r="M35" s="121">
        <v>1</v>
      </c>
      <c r="O35" s="119">
        <v>7</v>
      </c>
      <c r="P35" s="120">
        <v>6</v>
      </c>
      <c r="Q35" s="120">
        <v>5</v>
      </c>
      <c r="R35" s="120">
        <v>4</v>
      </c>
      <c r="S35" s="120">
        <v>3</v>
      </c>
      <c r="T35" s="120">
        <v>2</v>
      </c>
      <c r="U35" s="121">
        <v>1</v>
      </c>
    </row>
    <row r="36" spans="2:21" ht="15" customHeight="1" x14ac:dyDescent="0.2">
      <c r="B36" s="104"/>
      <c r="D36" s="105">
        <v>62</v>
      </c>
      <c r="E36" s="106" t="s">
        <v>192</v>
      </c>
      <c r="G36" s="107">
        <v>7</v>
      </c>
      <c r="H36" s="108">
        <v>6</v>
      </c>
      <c r="I36" s="108">
        <v>5</v>
      </c>
      <c r="J36" s="108">
        <v>4</v>
      </c>
      <c r="K36" s="108">
        <v>3</v>
      </c>
      <c r="L36" s="108">
        <v>2</v>
      </c>
      <c r="M36" s="109">
        <v>1</v>
      </c>
      <c r="O36" s="107">
        <v>7</v>
      </c>
      <c r="P36" s="108">
        <v>6</v>
      </c>
      <c r="Q36" s="108">
        <v>5</v>
      </c>
      <c r="R36" s="108">
        <v>4</v>
      </c>
      <c r="S36" s="108">
        <v>3</v>
      </c>
      <c r="T36" s="108">
        <v>2</v>
      </c>
      <c r="U36" s="109">
        <v>1</v>
      </c>
    </row>
    <row r="37" spans="2:21" ht="15" customHeight="1" x14ac:dyDescent="0.2">
      <c r="B37" s="104"/>
      <c r="D37" s="105">
        <v>63</v>
      </c>
      <c r="E37" s="106" t="s">
        <v>193</v>
      </c>
      <c r="G37" s="107">
        <v>7</v>
      </c>
      <c r="H37" s="108">
        <v>6</v>
      </c>
      <c r="I37" s="108">
        <v>5</v>
      </c>
      <c r="J37" s="108">
        <v>4</v>
      </c>
      <c r="K37" s="108">
        <v>3</v>
      </c>
      <c r="L37" s="108">
        <v>2</v>
      </c>
      <c r="M37" s="109">
        <v>1</v>
      </c>
      <c r="O37" s="107">
        <v>7</v>
      </c>
      <c r="P37" s="108">
        <v>6</v>
      </c>
      <c r="Q37" s="108">
        <v>5</v>
      </c>
      <c r="R37" s="108">
        <v>4</v>
      </c>
      <c r="S37" s="108">
        <v>3</v>
      </c>
      <c r="T37" s="108">
        <v>2</v>
      </c>
      <c r="U37" s="109">
        <v>1</v>
      </c>
    </row>
    <row r="38" spans="2:21" ht="15" customHeight="1" thickBot="1" x14ac:dyDescent="0.25">
      <c r="B38" s="133"/>
      <c r="C38" s="134"/>
      <c r="D38" s="135">
        <v>64</v>
      </c>
      <c r="E38" s="136" t="s">
        <v>194</v>
      </c>
      <c r="G38" s="137">
        <v>7</v>
      </c>
      <c r="H38" s="138">
        <v>6</v>
      </c>
      <c r="I38" s="138">
        <v>5</v>
      </c>
      <c r="J38" s="138">
        <v>4</v>
      </c>
      <c r="K38" s="138">
        <v>3</v>
      </c>
      <c r="L38" s="138">
        <v>2</v>
      </c>
      <c r="M38" s="139">
        <v>1</v>
      </c>
      <c r="O38" s="137">
        <v>7</v>
      </c>
      <c r="P38" s="138">
        <v>6</v>
      </c>
      <c r="Q38" s="138">
        <v>5</v>
      </c>
      <c r="R38" s="138">
        <v>4</v>
      </c>
      <c r="S38" s="138">
        <v>3</v>
      </c>
      <c r="T38" s="138">
        <v>2</v>
      </c>
      <c r="U38" s="139">
        <v>1</v>
      </c>
    </row>
    <row r="39" spans="2:21" ht="15" customHeight="1" thickTop="1" x14ac:dyDescent="0.2">
      <c r="B39" s="104">
        <v>7</v>
      </c>
      <c r="C39" s="90" t="s">
        <v>195</v>
      </c>
      <c r="D39" s="128">
        <v>71</v>
      </c>
      <c r="E39" s="129" t="s">
        <v>196</v>
      </c>
      <c r="G39" s="130">
        <v>7</v>
      </c>
      <c r="H39" s="131">
        <v>6</v>
      </c>
      <c r="I39" s="131">
        <v>5</v>
      </c>
      <c r="J39" s="131">
        <v>4</v>
      </c>
      <c r="K39" s="131">
        <v>3</v>
      </c>
      <c r="L39" s="131">
        <v>2</v>
      </c>
      <c r="M39" s="132">
        <v>1</v>
      </c>
      <c r="O39" s="130">
        <v>7</v>
      </c>
      <c r="P39" s="131">
        <v>6</v>
      </c>
      <c r="Q39" s="131">
        <v>5</v>
      </c>
      <c r="R39" s="131">
        <v>4</v>
      </c>
      <c r="S39" s="131">
        <v>3</v>
      </c>
      <c r="T39" s="131">
        <v>2</v>
      </c>
      <c r="U39" s="132">
        <v>1</v>
      </c>
    </row>
    <row r="40" spans="2:21" ht="15" customHeight="1" x14ac:dyDescent="0.2">
      <c r="B40" s="104"/>
      <c r="D40" s="128">
        <v>72</v>
      </c>
      <c r="E40" s="129" t="s">
        <v>197</v>
      </c>
      <c r="G40" s="130">
        <v>7</v>
      </c>
      <c r="H40" s="131">
        <v>6</v>
      </c>
      <c r="I40" s="131">
        <v>5</v>
      </c>
      <c r="J40" s="131">
        <v>4</v>
      </c>
      <c r="K40" s="131">
        <v>3</v>
      </c>
      <c r="L40" s="131">
        <v>2</v>
      </c>
      <c r="M40" s="132">
        <v>1</v>
      </c>
      <c r="O40" s="130">
        <v>7</v>
      </c>
      <c r="P40" s="131">
        <v>6</v>
      </c>
      <c r="Q40" s="131">
        <v>5</v>
      </c>
      <c r="R40" s="131">
        <v>4</v>
      </c>
      <c r="S40" s="131">
        <v>3</v>
      </c>
      <c r="T40" s="131">
        <v>2</v>
      </c>
      <c r="U40" s="132">
        <v>1</v>
      </c>
    </row>
    <row r="41" spans="2:21" ht="15" customHeight="1" x14ac:dyDescent="0.2">
      <c r="B41" s="140"/>
      <c r="C41" s="141"/>
      <c r="D41" s="110">
        <v>73</v>
      </c>
      <c r="E41" s="111" t="s">
        <v>198</v>
      </c>
      <c r="G41" s="112">
        <v>7</v>
      </c>
      <c r="H41" s="113">
        <v>6</v>
      </c>
      <c r="I41" s="113">
        <v>5</v>
      </c>
      <c r="J41" s="113">
        <v>4</v>
      </c>
      <c r="K41" s="113">
        <v>3</v>
      </c>
      <c r="L41" s="113">
        <v>2</v>
      </c>
      <c r="M41" s="114">
        <v>1</v>
      </c>
      <c r="O41" s="112">
        <v>7</v>
      </c>
      <c r="P41" s="113">
        <v>6</v>
      </c>
      <c r="Q41" s="113">
        <v>5</v>
      </c>
      <c r="R41" s="113">
        <v>4</v>
      </c>
      <c r="S41" s="113">
        <v>3</v>
      </c>
      <c r="T41" s="113">
        <v>2</v>
      </c>
      <c r="U41" s="114">
        <v>1</v>
      </c>
    </row>
  </sheetData>
  <mergeCells count="24">
    <mergeCell ref="J6:J10"/>
    <mergeCell ref="K6:K10"/>
    <mergeCell ref="Q6:Q10"/>
    <mergeCell ref="R6:R10"/>
    <mergeCell ref="L6:L10"/>
    <mergeCell ref="M6:M10"/>
    <mergeCell ref="O6:O10"/>
    <mergeCell ref="P6:P10"/>
    <mergeCell ref="B2:E3"/>
    <mergeCell ref="G2:U2"/>
    <mergeCell ref="G4:M4"/>
    <mergeCell ref="O4:U4"/>
    <mergeCell ref="C5:C6"/>
    <mergeCell ref="D5:D6"/>
    <mergeCell ref="E5:E6"/>
    <mergeCell ref="G6:G10"/>
    <mergeCell ref="H6:H10"/>
    <mergeCell ref="I6:I10"/>
    <mergeCell ref="C7:C8"/>
    <mergeCell ref="D7:D8"/>
    <mergeCell ref="S6:S10"/>
    <mergeCell ref="T6:T10"/>
    <mergeCell ref="U6:U10"/>
    <mergeCell ref="E7:E8"/>
  </mergeCells>
  <phoneticPr fontId="1"/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9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84F0E-074B-4D1C-B6B6-0C24B97A3F5D}">
  <sheetPr>
    <pageSetUpPr fitToPage="1"/>
  </sheetPr>
  <dimension ref="B1:BE39"/>
  <sheetViews>
    <sheetView showGridLines="0" zoomScale="55" zoomScaleNormal="55" workbookViewId="0">
      <pane xSplit="6" ySplit="9" topLeftCell="G10" activePane="bottomRight" state="frozen"/>
      <selection activeCell="B2" sqref="B2:U41"/>
      <selection pane="topRight" activeCell="B2" sqref="B2:U41"/>
      <selection pane="bottomLeft" activeCell="B2" sqref="B2:U41"/>
      <selection pane="bottomRight" activeCell="B2" sqref="B2:U41"/>
    </sheetView>
  </sheetViews>
  <sheetFormatPr defaultColWidth="7.36328125" defaultRowHeight="13.2" x14ac:dyDescent="0.2"/>
  <cols>
    <col min="1" max="1" width="1.36328125" style="90" customWidth="1"/>
    <col min="2" max="2" width="3" style="90" customWidth="1"/>
    <col min="3" max="3" width="11.7265625" style="90" customWidth="1"/>
    <col min="4" max="4" width="3.54296875" style="90" customWidth="1"/>
    <col min="5" max="5" width="35.08984375" style="90" customWidth="1"/>
    <col min="6" max="6" width="1.453125" style="90" customWidth="1"/>
    <col min="7" max="26" width="2.81640625" style="90" customWidth="1"/>
    <col min="27" max="31" width="5.08984375" style="90" customWidth="1"/>
    <col min="32" max="32" width="3" style="90" customWidth="1"/>
    <col min="33" max="52" width="2.81640625" style="90" customWidth="1"/>
    <col min="53" max="57" width="5.08984375" style="90" customWidth="1"/>
    <col min="58" max="16384" width="7.36328125" style="90"/>
  </cols>
  <sheetData>
    <row r="1" spans="2:57" ht="5.25" customHeight="1" x14ac:dyDescent="0.2"/>
    <row r="2" spans="2:57" ht="25.05" customHeight="1" x14ac:dyDescent="0.2">
      <c r="C2" s="142" t="s">
        <v>145</v>
      </c>
      <c r="D2" s="380"/>
      <c r="E2" s="381"/>
      <c r="G2" s="382" t="s">
        <v>143</v>
      </c>
      <c r="H2" s="383"/>
      <c r="I2" s="383"/>
      <c r="J2" s="383"/>
      <c r="K2" s="383"/>
      <c r="L2" s="383"/>
      <c r="M2" s="383"/>
      <c r="N2" s="383"/>
      <c r="O2" s="383"/>
      <c r="P2" s="383"/>
      <c r="Q2" s="383"/>
      <c r="R2" s="383"/>
      <c r="S2" s="383"/>
      <c r="T2" s="383"/>
      <c r="U2" s="383"/>
      <c r="V2" s="383"/>
      <c r="W2" s="383"/>
      <c r="X2" s="383"/>
      <c r="Y2" s="383"/>
      <c r="Z2" s="383"/>
      <c r="AA2" s="383"/>
      <c r="AB2" s="383"/>
      <c r="AC2" s="383"/>
      <c r="AD2" s="383"/>
      <c r="AE2" s="384"/>
      <c r="AG2" s="382" t="s">
        <v>144</v>
      </c>
      <c r="AH2" s="383"/>
      <c r="AI2" s="383"/>
      <c r="AJ2" s="383"/>
      <c r="AK2" s="383"/>
      <c r="AL2" s="383"/>
      <c r="AM2" s="383"/>
      <c r="AN2" s="383"/>
      <c r="AO2" s="383"/>
      <c r="AP2" s="383"/>
      <c r="AQ2" s="383"/>
      <c r="AR2" s="383"/>
      <c r="AS2" s="383"/>
      <c r="AT2" s="383"/>
      <c r="AU2" s="383"/>
      <c r="AV2" s="383"/>
      <c r="AW2" s="383"/>
      <c r="AX2" s="383"/>
      <c r="AY2" s="383"/>
      <c r="AZ2" s="383"/>
      <c r="BA2" s="383"/>
      <c r="BB2" s="383"/>
      <c r="BC2" s="383"/>
      <c r="BD2" s="383"/>
      <c r="BE2" s="384"/>
    </row>
    <row r="3" spans="2:57" ht="24.75" customHeight="1" x14ac:dyDescent="0.2">
      <c r="B3" s="91"/>
      <c r="C3" s="142" t="s">
        <v>160</v>
      </c>
      <c r="D3" s="380"/>
      <c r="E3" s="381"/>
      <c r="G3" s="380" t="s">
        <v>199</v>
      </c>
      <c r="H3" s="385"/>
      <c r="I3" s="385"/>
      <c r="J3" s="385"/>
      <c r="K3" s="385"/>
      <c r="L3" s="385"/>
      <c r="M3" s="385"/>
      <c r="N3" s="385"/>
      <c r="O3" s="385"/>
      <c r="P3" s="385"/>
      <c r="Q3" s="385"/>
      <c r="R3" s="385"/>
      <c r="S3" s="385"/>
      <c r="T3" s="385"/>
      <c r="U3" s="385"/>
      <c r="V3" s="385"/>
      <c r="W3" s="385"/>
      <c r="X3" s="385"/>
      <c r="Y3" s="385"/>
      <c r="Z3" s="385"/>
      <c r="AA3" s="386" t="s">
        <v>200</v>
      </c>
      <c r="AB3" s="385"/>
      <c r="AC3" s="385"/>
      <c r="AD3" s="385"/>
      <c r="AE3" s="381"/>
      <c r="AG3" s="380" t="s">
        <v>199</v>
      </c>
      <c r="AH3" s="385"/>
      <c r="AI3" s="385"/>
      <c r="AJ3" s="385"/>
      <c r="AK3" s="385"/>
      <c r="AL3" s="385"/>
      <c r="AM3" s="385"/>
      <c r="AN3" s="385"/>
      <c r="AO3" s="385"/>
      <c r="AP3" s="385"/>
      <c r="AQ3" s="385"/>
      <c r="AR3" s="385"/>
      <c r="AS3" s="385"/>
      <c r="AT3" s="385"/>
      <c r="AU3" s="385"/>
      <c r="AV3" s="385"/>
      <c r="AW3" s="385"/>
      <c r="AX3" s="385"/>
      <c r="AY3" s="385"/>
      <c r="AZ3" s="385"/>
      <c r="BA3" s="386" t="s">
        <v>200</v>
      </c>
      <c r="BB3" s="385"/>
      <c r="BC3" s="385"/>
      <c r="BD3" s="385"/>
      <c r="BE3" s="381"/>
    </row>
    <row r="4" spans="2:57" ht="18.75" customHeight="1" x14ac:dyDescent="0.2">
      <c r="B4" s="91"/>
      <c r="C4" s="145"/>
      <c r="D4" s="91"/>
      <c r="E4" s="91"/>
      <c r="AA4" s="387" t="s">
        <v>201</v>
      </c>
      <c r="AB4" s="388" t="s">
        <v>202</v>
      </c>
      <c r="AC4" s="379" t="s">
        <v>203</v>
      </c>
      <c r="AD4" s="379"/>
      <c r="AE4" s="379"/>
      <c r="BA4" s="387" t="s">
        <v>201</v>
      </c>
      <c r="BB4" s="388" t="s">
        <v>202</v>
      </c>
      <c r="BC4" s="379" t="s">
        <v>203</v>
      </c>
      <c r="BD4" s="379"/>
      <c r="BE4" s="379"/>
    </row>
    <row r="5" spans="2:57" ht="24" customHeight="1" x14ac:dyDescent="0.2">
      <c r="AA5" s="387"/>
      <c r="AB5" s="388"/>
      <c r="AC5" s="143" t="s">
        <v>204</v>
      </c>
      <c r="AD5" s="146" t="s">
        <v>205</v>
      </c>
      <c r="AE5" s="144" t="s">
        <v>206</v>
      </c>
      <c r="BA5" s="387"/>
      <c r="BB5" s="388"/>
      <c r="BC5" s="143" t="s">
        <v>204</v>
      </c>
      <c r="BD5" s="146" t="s">
        <v>205</v>
      </c>
      <c r="BE5" s="144" t="s">
        <v>206</v>
      </c>
    </row>
    <row r="6" spans="2:57" ht="24" customHeight="1" x14ac:dyDescent="0.2">
      <c r="AA6" s="387"/>
      <c r="AB6" s="388"/>
      <c r="AC6" s="147">
        <v>1</v>
      </c>
      <c r="AD6" s="148">
        <v>11</v>
      </c>
      <c r="AE6" s="149">
        <v>21</v>
      </c>
      <c r="BA6" s="387"/>
      <c r="BB6" s="388"/>
      <c r="BC6" s="147">
        <v>1</v>
      </c>
      <c r="BD6" s="148">
        <v>11</v>
      </c>
      <c r="BE6" s="149">
        <v>21</v>
      </c>
    </row>
    <row r="7" spans="2:57" ht="24" customHeight="1" x14ac:dyDescent="0.2">
      <c r="AA7" s="387"/>
      <c r="AB7" s="388"/>
      <c r="AC7" s="150" t="s">
        <v>207</v>
      </c>
      <c r="AD7" s="151" t="s">
        <v>207</v>
      </c>
      <c r="AE7" s="152" t="s">
        <v>207</v>
      </c>
      <c r="BA7" s="387"/>
      <c r="BB7" s="388"/>
      <c r="BC7" s="150" t="s">
        <v>207</v>
      </c>
      <c r="BD7" s="151" t="s">
        <v>207</v>
      </c>
      <c r="BE7" s="152" t="s">
        <v>207</v>
      </c>
    </row>
    <row r="8" spans="2:57" ht="24" customHeight="1" x14ac:dyDescent="0.2">
      <c r="G8" s="153">
        <v>1</v>
      </c>
      <c r="H8" s="153">
        <v>2</v>
      </c>
      <c r="I8" s="153">
        <v>3</v>
      </c>
      <c r="J8" s="153">
        <v>4</v>
      </c>
      <c r="K8" s="153">
        <v>5</v>
      </c>
      <c r="L8" s="153">
        <v>6</v>
      </c>
      <c r="M8" s="153">
        <v>7</v>
      </c>
      <c r="N8" s="153">
        <v>8</v>
      </c>
      <c r="O8" s="153">
        <v>9</v>
      </c>
      <c r="P8" s="153">
        <v>10</v>
      </c>
      <c r="Q8" s="153">
        <v>11</v>
      </c>
      <c r="R8" s="153">
        <v>12</v>
      </c>
      <c r="S8" s="153">
        <v>13</v>
      </c>
      <c r="T8" s="153">
        <v>14</v>
      </c>
      <c r="U8" s="153">
        <v>15</v>
      </c>
      <c r="V8" s="153">
        <v>16</v>
      </c>
      <c r="W8" s="153">
        <v>17</v>
      </c>
      <c r="X8" s="153">
        <v>18</v>
      </c>
      <c r="Y8" s="153">
        <v>19</v>
      </c>
      <c r="Z8" s="153">
        <v>20</v>
      </c>
      <c r="AA8" s="387"/>
      <c r="AB8" s="388"/>
      <c r="AC8" s="154">
        <v>10</v>
      </c>
      <c r="AD8" s="155">
        <v>20</v>
      </c>
      <c r="AE8" s="156">
        <v>30</v>
      </c>
      <c r="AG8" s="153">
        <v>1</v>
      </c>
      <c r="AH8" s="153">
        <v>2</v>
      </c>
      <c r="AI8" s="153">
        <v>3</v>
      </c>
      <c r="AJ8" s="153">
        <v>4</v>
      </c>
      <c r="AK8" s="153">
        <v>5</v>
      </c>
      <c r="AL8" s="153">
        <v>6</v>
      </c>
      <c r="AM8" s="153">
        <v>7</v>
      </c>
      <c r="AN8" s="153">
        <v>8</v>
      </c>
      <c r="AO8" s="153">
        <v>9</v>
      </c>
      <c r="AP8" s="153">
        <v>10</v>
      </c>
      <c r="AQ8" s="153">
        <v>11</v>
      </c>
      <c r="AR8" s="153">
        <v>12</v>
      </c>
      <c r="AS8" s="153">
        <v>13</v>
      </c>
      <c r="AT8" s="153">
        <v>14</v>
      </c>
      <c r="AU8" s="153">
        <v>15</v>
      </c>
      <c r="AV8" s="153">
        <v>16</v>
      </c>
      <c r="AW8" s="153">
        <v>17</v>
      </c>
      <c r="AX8" s="153">
        <v>18</v>
      </c>
      <c r="AY8" s="153">
        <v>19</v>
      </c>
      <c r="AZ8" s="153">
        <v>20</v>
      </c>
      <c r="BA8" s="387"/>
      <c r="BB8" s="388"/>
      <c r="BC8" s="154">
        <v>10</v>
      </c>
      <c r="BD8" s="155">
        <v>20</v>
      </c>
      <c r="BE8" s="156">
        <v>30</v>
      </c>
    </row>
    <row r="9" spans="2:57" ht="9" customHeight="1" x14ac:dyDescent="0.2"/>
    <row r="10" spans="2:57" ht="15" customHeight="1" x14ac:dyDescent="0.2">
      <c r="B10" s="97">
        <v>1</v>
      </c>
      <c r="C10" s="98" t="s">
        <v>161</v>
      </c>
      <c r="D10" s="99">
        <v>11</v>
      </c>
      <c r="E10" s="100" t="s">
        <v>162</v>
      </c>
      <c r="G10" s="157"/>
      <c r="H10" s="157"/>
      <c r="I10" s="157"/>
      <c r="J10" s="157"/>
      <c r="K10" s="157"/>
      <c r="L10" s="157"/>
      <c r="M10" s="157"/>
      <c r="N10" s="157"/>
      <c r="O10" s="157"/>
      <c r="P10" s="157"/>
      <c r="Q10" s="157"/>
      <c r="R10" s="157"/>
      <c r="S10" s="157"/>
      <c r="T10" s="157"/>
      <c r="U10" s="157"/>
      <c r="V10" s="157"/>
      <c r="W10" s="157"/>
      <c r="X10" s="157"/>
      <c r="Y10" s="157"/>
      <c r="Z10" s="157"/>
      <c r="AA10" s="158" t="str">
        <f>IF(G10="","－",AVERAGE(G10:Z10))</f>
        <v>－</v>
      </c>
      <c r="AB10" s="159" t="str">
        <f>IF(G10="","-",RANK(AA10,AA$10:AA$39,0))</f>
        <v>-</v>
      </c>
      <c r="AC10" s="101" t="str">
        <f>IF(AB10&lt;=10,"■","")</f>
        <v/>
      </c>
      <c r="AD10" s="102" t="str">
        <f>IF(11&lt;=AB10,IF(AB10&lt;=20,"■",""),"")</f>
        <v/>
      </c>
      <c r="AE10" s="103" t="str">
        <f>IF(AB10&gt;=21,IF(AB10&lt;=30,"■",""),"")</f>
        <v/>
      </c>
      <c r="AG10" s="157"/>
      <c r="AH10" s="157"/>
      <c r="AI10" s="157"/>
      <c r="AJ10" s="157"/>
      <c r="AK10" s="157"/>
      <c r="AL10" s="157"/>
      <c r="AM10" s="157"/>
      <c r="AN10" s="157"/>
      <c r="AO10" s="157"/>
      <c r="AP10" s="157"/>
      <c r="AQ10" s="157"/>
      <c r="AR10" s="157"/>
      <c r="AS10" s="157"/>
      <c r="AT10" s="157"/>
      <c r="AU10" s="157"/>
      <c r="AV10" s="157"/>
      <c r="AW10" s="157"/>
      <c r="AX10" s="157"/>
      <c r="AY10" s="157"/>
      <c r="AZ10" s="160"/>
      <c r="BA10" s="161" t="str">
        <f>IF(AG10="","－",AVERAGE(AG10:AZ10))</f>
        <v>－</v>
      </c>
      <c r="BB10" s="159" t="str">
        <f>IF(AG10="","-",RANK(BA10,BA$10:BA$39,0))</f>
        <v>-</v>
      </c>
      <c r="BC10" s="101" t="str">
        <f>IF(BB10&lt;=10,"■","")</f>
        <v/>
      </c>
      <c r="BD10" s="102" t="str">
        <f>IF(11&lt;=BB10,IF(BB10&lt;=20,"■",""),"")</f>
        <v/>
      </c>
      <c r="BE10" s="103" t="str">
        <f>IF(BB10&gt;=21,IF(BB10&lt;=30,"■",""),"")</f>
        <v/>
      </c>
    </row>
    <row r="11" spans="2:57" ht="15" customHeight="1" x14ac:dyDescent="0.2">
      <c r="B11" s="104"/>
      <c r="D11" s="105">
        <v>12</v>
      </c>
      <c r="E11" s="106" t="s">
        <v>163</v>
      </c>
      <c r="G11" s="162"/>
      <c r="H11" s="162"/>
      <c r="I11" s="162"/>
      <c r="J11" s="162"/>
      <c r="K11" s="162"/>
      <c r="L11" s="162"/>
      <c r="M11" s="162"/>
      <c r="N11" s="162"/>
      <c r="O11" s="162"/>
      <c r="P11" s="162"/>
      <c r="Q11" s="162"/>
      <c r="R11" s="162"/>
      <c r="S11" s="162"/>
      <c r="T11" s="162"/>
      <c r="U11" s="162"/>
      <c r="V11" s="162"/>
      <c r="W11" s="162"/>
      <c r="X11" s="162"/>
      <c r="Y11" s="162"/>
      <c r="Z11" s="162"/>
      <c r="AA11" s="163" t="str">
        <f t="shared" ref="AA11:AA39" si="0">IF(G11="","－",AVERAGE(G11:Z11))</f>
        <v>－</v>
      </c>
      <c r="AB11" s="164" t="str">
        <f t="shared" ref="AB11:AB39" si="1">IF(G11="","-",RANK(AA11,AA$10:AA$39,0))</f>
        <v>-</v>
      </c>
      <c r="AC11" s="107" t="str">
        <f t="shared" ref="AC11:AC39" si="2">IF(AB11&lt;=10,"■","")</f>
        <v/>
      </c>
      <c r="AD11" s="108" t="str">
        <f t="shared" ref="AD11:AD39" si="3">IF(11&lt;=AB11,IF(AB11&lt;=20,"■",""),"")</f>
        <v/>
      </c>
      <c r="AE11" s="109" t="str">
        <f t="shared" ref="AE11:AE39" si="4">IF(AB11&gt;=21,IF(AB11&lt;=30,"■",""),"")</f>
        <v/>
      </c>
      <c r="AG11" s="162"/>
      <c r="AH11" s="162"/>
      <c r="AI11" s="162"/>
      <c r="AJ11" s="162"/>
      <c r="AK11" s="162"/>
      <c r="AL11" s="162"/>
      <c r="AM11" s="162"/>
      <c r="AN11" s="162"/>
      <c r="AO11" s="162"/>
      <c r="AP11" s="162"/>
      <c r="AQ11" s="162"/>
      <c r="AR11" s="162"/>
      <c r="AS11" s="162"/>
      <c r="AT11" s="162"/>
      <c r="AU11" s="162"/>
      <c r="AV11" s="162"/>
      <c r="AW11" s="162"/>
      <c r="AX11" s="162"/>
      <c r="AY11" s="162"/>
      <c r="AZ11" s="165"/>
      <c r="BA11" s="166" t="str">
        <f t="shared" ref="BA11:BA39" si="5">IF(AG11="","－",AVERAGE(AG11:AZ11))</f>
        <v>－</v>
      </c>
      <c r="BB11" s="164" t="str">
        <f t="shared" ref="BB11:BB39" si="6">IF(AG11="","-",RANK(BA11,BA$10:BA$39,0))</f>
        <v>-</v>
      </c>
      <c r="BC11" s="107" t="str">
        <f t="shared" ref="BC11:BC39" si="7">IF(BB11&lt;=10,"■","")</f>
        <v/>
      </c>
      <c r="BD11" s="108" t="str">
        <f t="shared" ref="BD11:BD39" si="8">IF(11&lt;=BB11,IF(BB11&lt;=20,"■",""),"")</f>
        <v/>
      </c>
      <c r="BE11" s="109" t="str">
        <f t="shared" ref="BE11:BE39" si="9">IF(BB11&gt;=21,IF(BB11&lt;=30,"■",""),"")</f>
        <v/>
      </c>
    </row>
    <row r="12" spans="2:57" ht="15" customHeight="1" x14ac:dyDescent="0.2">
      <c r="B12" s="104"/>
      <c r="D12" s="105">
        <v>13</v>
      </c>
      <c r="E12" s="106" t="s">
        <v>164</v>
      </c>
      <c r="G12" s="162"/>
      <c r="H12" s="162"/>
      <c r="I12" s="162"/>
      <c r="J12" s="162"/>
      <c r="K12" s="162"/>
      <c r="L12" s="162"/>
      <c r="M12" s="162"/>
      <c r="N12" s="162"/>
      <c r="O12" s="162"/>
      <c r="P12" s="162"/>
      <c r="Q12" s="162"/>
      <c r="R12" s="162"/>
      <c r="S12" s="162"/>
      <c r="T12" s="162"/>
      <c r="U12" s="162"/>
      <c r="V12" s="162"/>
      <c r="W12" s="162"/>
      <c r="X12" s="162"/>
      <c r="Y12" s="162"/>
      <c r="Z12" s="162"/>
      <c r="AA12" s="163" t="str">
        <f t="shared" si="0"/>
        <v>－</v>
      </c>
      <c r="AB12" s="164" t="str">
        <f t="shared" si="1"/>
        <v>-</v>
      </c>
      <c r="AC12" s="107" t="str">
        <f t="shared" si="2"/>
        <v/>
      </c>
      <c r="AD12" s="108" t="str">
        <f t="shared" si="3"/>
        <v/>
      </c>
      <c r="AE12" s="109" t="str">
        <f t="shared" si="4"/>
        <v/>
      </c>
      <c r="AG12" s="162"/>
      <c r="AH12" s="162"/>
      <c r="AI12" s="162"/>
      <c r="AJ12" s="162"/>
      <c r="AK12" s="162"/>
      <c r="AL12" s="162"/>
      <c r="AM12" s="162"/>
      <c r="AN12" s="162"/>
      <c r="AO12" s="162"/>
      <c r="AP12" s="162"/>
      <c r="AQ12" s="162"/>
      <c r="AR12" s="162"/>
      <c r="AS12" s="162"/>
      <c r="AT12" s="162"/>
      <c r="AU12" s="162"/>
      <c r="AV12" s="162"/>
      <c r="AW12" s="162"/>
      <c r="AX12" s="162"/>
      <c r="AY12" s="162"/>
      <c r="AZ12" s="165"/>
      <c r="BA12" s="166" t="str">
        <f t="shared" si="5"/>
        <v>－</v>
      </c>
      <c r="BB12" s="164" t="str">
        <f t="shared" si="6"/>
        <v>-</v>
      </c>
      <c r="BC12" s="107" t="str">
        <f t="shared" si="7"/>
        <v/>
      </c>
      <c r="BD12" s="108" t="str">
        <f t="shared" si="8"/>
        <v/>
      </c>
      <c r="BE12" s="109" t="str">
        <f t="shared" si="9"/>
        <v/>
      </c>
    </row>
    <row r="13" spans="2:57" ht="15" customHeight="1" thickBot="1" x14ac:dyDescent="0.25">
      <c r="B13" s="104"/>
      <c r="D13" s="110">
        <v>14</v>
      </c>
      <c r="E13" s="111" t="s">
        <v>165</v>
      </c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7"/>
      <c r="R13" s="167"/>
      <c r="S13" s="167"/>
      <c r="T13" s="167"/>
      <c r="U13" s="167"/>
      <c r="V13" s="167"/>
      <c r="W13" s="167"/>
      <c r="X13" s="167"/>
      <c r="Y13" s="167"/>
      <c r="Z13" s="167"/>
      <c r="AA13" s="168" t="str">
        <f t="shared" si="0"/>
        <v>－</v>
      </c>
      <c r="AB13" s="169" t="str">
        <f t="shared" si="1"/>
        <v>-</v>
      </c>
      <c r="AC13" s="112" t="str">
        <f t="shared" si="2"/>
        <v/>
      </c>
      <c r="AD13" s="113" t="str">
        <f t="shared" si="3"/>
        <v/>
      </c>
      <c r="AE13" s="114" t="str">
        <f t="shared" si="4"/>
        <v/>
      </c>
      <c r="AG13" s="167"/>
      <c r="AH13" s="167"/>
      <c r="AI13" s="167"/>
      <c r="AJ13" s="167"/>
      <c r="AK13" s="167"/>
      <c r="AL13" s="167"/>
      <c r="AM13" s="167"/>
      <c r="AN13" s="167"/>
      <c r="AO13" s="167"/>
      <c r="AP13" s="167"/>
      <c r="AQ13" s="167"/>
      <c r="AR13" s="167"/>
      <c r="AS13" s="167"/>
      <c r="AT13" s="167"/>
      <c r="AU13" s="167"/>
      <c r="AV13" s="167"/>
      <c r="AW13" s="167"/>
      <c r="AX13" s="167"/>
      <c r="AY13" s="167"/>
      <c r="AZ13" s="170"/>
      <c r="BA13" s="171" t="str">
        <f t="shared" si="5"/>
        <v>－</v>
      </c>
      <c r="BB13" s="169" t="str">
        <f t="shared" si="6"/>
        <v>-</v>
      </c>
      <c r="BC13" s="112" t="str">
        <f t="shared" si="7"/>
        <v/>
      </c>
      <c r="BD13" s="113" t="str">
        <f t="shared" si="8"/>
        <v/>
      </c>
      <c r="BE13" s="114" t="str">
        <f t="shared" si="9"/>
        <v/>
      </c>
    </row>
    <row r="14" spans="2:57" ht="15" customHeight="1" thickTop="1" x14ac:dyDescent="0.2">
      <c r="B14" s="115">
        <v>2</v>
      </c>
      <c r="C14" s="116" t="s">
        <v>166</v>
      </c>
      <c r="D14" s="117">
        <v>21</v>
      </c>
      <c r="E14" s="118" t="s">
        <v>167</v>
      </c>
      <c r="G14" s="172"/>
      <c r="H14" s="172"/>
      <c r="I14" s="172"/>
      <c r="J14" s="172"/>
      <c r="K14" s="172"/>
      <c r="L14" s="172"/>
      <c r="M14" s="172"/>
      <c r="N14" s="172"/>
      <c r="O14" s="172"/>
      <c r="P14" s="172"/>
      <c r="Q14" s="172"/>
      <c r="R14" s="172"/>
      <c r="S14" s="172"/>
      <c r="T14" s="172"/>
      <c r="U14" s="172"/>
      <c r="V14" s="172"/>
      <c r="W14" s="172"/>
      <c r="X14" s="172"/>
      <c r="Y14" s="172"/>
      <c r="Z14" s="172"/>
      <c r="AA14" s="173" t="str">
        <f t="shared" si="0"/>
        <v>－</v>
      </c>
      <c r="AB14" s="174" t="str">
        <f t="shared" si="1"/>
        <v>-</v>
      </c>
      <c r="AC14" s="119" t="str">
        <f t="shared" si="2"/>
        <v/>
      </c>
      <c r="AD14" s="120" t="str">
        <f t="shared" si="3"/>
        <v/>
      </c>
      <c r="AE14" s="121" t="str">
        <f t="shared" si="4"/>
        <v/>
      </c>
      <c r="AG14" s="172"/>
      <c r="AH14" s="172"/>
      <c r="AI14" s="172"/>
      <c r="AJ14" s="172"/>
      <c r="AK14" s="172"/>
      <c r="AL14" s="172"/>
      <c r="AM14" s="172"/>
      <c r="AN14" s="172"/>
      <c r="AO14" s="172"/>
      <c r="AP14" s="172"/>
      <c r="AQ14" s="172"/>
      <c r="AR14" s="172"/>
      <c r="AS14" s="172"/>
      <c r="AT14" s="172"/>
      <c r="AU14" s="172"/>
      <c r="AV14" s="172"/>
      <c r="AW14" s="172"/>
      <c r="AX14" s="172"/>
      <c r="AY14" s="172"/>
      <c r="AZ14" s="175"/>
      <c r="BA14" s="176" t="str">
        <f t="shared" si="5"/>
        <v>－</v>
      </c>
      <c r="BB14" s="174" t="str">
        <f t="shared" si="6"/>
        <v>-</v>
      </c>
      <c r="BC14" s="119" t="str">
        <f t="shared" si="7"/>
        <v/>
      </c>
      <c r="BD14" s="120" t="str">
        <f t="shared" si="8"/>
        <v/>
      </c>
      <c r="BE14" s="121" t="str">
        <f t="shared" si="9"/>
        <v/>
      </c>
    </row>
    <row r="15" spans="2:57" ht="15" customHeight="1" x14ac:dyDescent="0.2">
      <c r="B15" s="104"/>
      <c r="D15" s="105">
        <v>22</v>
      </c>
      <c r="E15" s="106" t="s">
        <v>168</v>
      </c>
      <c r="G15" s="162"/>
      <c r="H15" s="162"/>
      <c r="I15" s="162"/>
      <c r="J15" s="162"/>
      <c r="K15" s="162"/>
      <c r="L15" s="162"/>
      <c r="M15" s="162"/>
      <c r="N15" s="162"/>
      <c r="O15" s="162"/>
      <c r="P15" s="162"/>
      <c r="Q15" s="162"/>
      <c r="R15" s="162"/>
      <c r="S15" s="162"/>
      <c r="T15" s="162"/>
      <c r="U15" s="162"/>
      <c r="V15" s="162"/>
      <c r="W15" s="162"/>
      <c r="X15" s="162"/>
      <c r="Y15" s="162"/>
      <c r="Z15" s="162"/>
      <c r="AA15" s="163" t="str">
        <f t="shared" si="0"/>
        <v>－</v>
      </c>
      <c r="AB15" s="164" t="str">
        <f t="shared" si="1"/>
        <v>-</v>
      </c>
      <c r="AC15" s="107" t="str">
        <f t="shared" si="2"/>
        <v/>
      </c>
      <c r="AD15" s="108" t="str">
        <f t="shared" si="3"/>
        <v/>
      </c>
      <c r="AE15" s="109" t="str">
        <f t="shared" si="4"/>
        <v/>
      </c>
      <c r="AG15" s="162"/>
      <c r="AH15" s="162"/>
      <c r="AI15" s="162"/>
      <c r="AJ15" s="162"/>
      <c r="AK15" s="162"/>
      <c r="AL15" s="162"/>
      <c r="AM15" s="162"/>
      <c r="AN15" s="162"/>
      <c r="AO15" s="162"/>
      <c r="AP15" s="162"/>
      <c r="AQ15" s="162"/>
      <c r="AR15" s="162"/>
      <c r="AS15" s="162"/>
      <c r="AT15" s="162"/>
      <c r="AU15" s="162"/>
      <c r="AV15" s="162"/>
      <c r="AW15" s="162"/>
      <c r="AX15" s="162"/>
      <c r="AY15" s="162"/>
      <c r="AZ15" s="165"/>
      <c r="BA15" s="166" t="str">
        <f t="shared" si="5"/>
        <v>－</v>
      </c>
      <c r="BB15" s="164" t="str">
        <f t="shared" si="6"/>
        <v>-</v>
      </c>
      <c r="BC15" s="107" t="str">
        <f t="shared" si="7"/>
        <v/>
      </c>
      <c r="BD15" s="108" t="str">
        <f t="shared" si="8"/>
        <v/>
      </c>
      <c r="BE15" s="109" t="str">
        <f t="shared" si="9"/>
        <v/>
      </c>
    </row>
    <row r="16" spans="2:57" ht="15" customHeight="1" x14ac:dyDescent="0.2">
      <c r="B16" s="104"/>
      <c r="D16" s="105">
        <v>23</v>
      </c>
      <c r="E16" s="106" t="s">
        <v>169</v>
      </c>
      <c r="G16" s="162"/>
      <c r="H16" s="162"/>
      <c r="I16" s="162"/>
      <c r="J16" s="162"/>
      <c r="K16" s="162"/>
      <c r="L16" s="162"/>
      <c r="M16" s="162"/>
      <c r="N16" s="162"/>
      <c r="O16" s="162"/>
      <c r="P16" s="162"/>
      <c r="Q16" s="162"/>
      <c r="R16" s="162"/>
      <c r="S16" s="162"/>
      <c r="T16" s="162"/>
      <c r="U16" s="162"/>
      <c r="V16" s="162"/>
      <c r="W16" s="162"/>
      <c r="X16" s="162"/>
      <c r="Y16" s="162"/>
      <c r="Z16" s="162"/>
      <c r="AA16" s="163" t="str">
        <f t="shared" si="0"/>
        <v>－</v>
      </c>
      <c r="AB16" s="164" t="str">
        <f t="shared" si="1"/>
        <v>-</v>
      </c>
      <c r="AC16" s="107" t="str">
        <f t="shared" si="2"/>
        <v/>
      </c>
      <c r="AD16" s="108" t="str">
        <f t="shared" si="3"/>
        <v/>
      </c>
      <c r="AE16" s="109" t="str">
        <f t="shared" si="4"/>
        <v/>
      </c>
      <c r="AG16" s="162"/>
      <c r="AH16" s="162"/>
      <c r="AI16" s="162"/>
      <c r="AJ16" s="162"/>
      <c r="AK16" s="162"/>
      <c r="AL16" s="162"/>
      <c r="AM16" s="162"/>
      <c r="AN16" s="162"/>
      <c r="AO16" s="162"/>
      <c r="AP16" s="162"/>
      <c r="AQ16" s="162"/>
      <c r="AR16" s="162"/>
      <c r="AS16" s="162"/>
      <c r="AT16" s="162"/>
      <c r="AU16" s="162"/>
      <c r="AV16" s="162"/>
      <c r="AW16" s="162"/>
      <c r="AX16" s="162"/>
      <c r="AY16" s="162"/>
      <c r="AZ16" s="165"/>
      <c r="BA16" s="166" t="str">
        <f t="shared" si="5"/>
        <v>－</v>
      </c>
      <c r="BB16" s="164" t="str">
        <f t="shared" si="6"/>
        <v>-</v>
      </c>
      <c r="BC16" s="107" t="str">
        <f t="shared" si="7"/>
        <v/>
      </c>
      <c r="BD16" s="108" t="str">
        <f t="shared" si="8"/>
        <v/>
      </c>
      <c r="BE16" s="109" t="str">
        <f t="shared" si="9"/>
        <v/>
      </c>
    </row>
    <row r="17" spans="2:57" ht="15" customHeight="1" x14ac:dyDescent="0.2">
      <c r="B17" s="104"/>
      <c r="D17" s="105">
        <v>24</v>
      </c>
      <c r="E17" s="106" t="s">
        <v>170</v>
      </c>
      <c r="G17" s="162"/>
      <c r="H17" s="162"/>
      <c r="I17" s="162"/>
      <c r="J17" s="162"/>
      <c r="K17" s="162"/>
      <c r="L17" s="162"/>
      <c r="M17" s="162"/>
      <c r="N17" s="162"/>
      <c r="O17" s="162"/>
      <c r="P17" s="162"/>
      <c r="Q17" s="162"/>
      <c r="R17" s="162"/>
      <c r="S17" s="162"/>
      <c r="T17" s="162"/>
      <c r="U17" s="162"/>
      <c r="V17" s="162"/>
      <c r="W17" s="162"/>
      <c r="X17" s="162"/>
      <c r="Y17" s="162"/>
      <c r="Z17" s="162"/>
      <c r="AA17" s="163" t="str">
        <f t="shared" si="0"/>
        <v>－</v>
      </c>
      <c r="AB17" s="164" t="str">
        <f t="shared" si="1"/>
        <v>-</v>
      </c>
      <c r="AC17" s="107" t="str">
        <f t="shared" si="2"/>
        <v/>
      </c>
      <c r="AD17" s="108" t="str">
        <f t="shared" si="3"/>
        <v/>
      </c>
      <c r="AE17" s="109" t="str">
        <f t="shared" si="4"/>
        <v/>
      </c>
      <c r="AG17" s="162"/>
      <c r="AH17" s="162"/>
      <c r="AI17" s="162"/>
      <c r="AJ17" s="162"/>
      <c r="AK17" s="162"/>
      <c r="AL17" s="162"/>
      <c r="AM17" s="162"/>
      <c r="AN17" s="162"/>
      <c r="AO17" s="162"/>
      <c r="AP17" s="162"/>
      <c r="AQ17" s="162"/>
      <c r="AR17" s="162"/>
      <c r="AS17" s="162"/>
      <c r="AT17" s="162"/>
      <c r="AU17" s="162"/>
      <c r="AV17" s="162"/>
      <c r="AW17" s="162"/>
      <c r="AX17" s="162"/>
      <c r="AY17" s="162"/>
      <c r="AZ17" s="165"/>
      <c r="BA17" s="166" t="str">
        <f t="shared" si="5"/>
        <v>－</v>
      </c>
      <c r="BB17" s="164" t="str">
        <f t="shared" si="6"/>
        <v>-</v>
      </c>
      <c r="BC17" s="107" t="str">
        <f t="shared" si="7"/>
        <v/>
      </c>
      <c r="BD17" s="108" t="str">
        <f t="shared" si="8"/>
        <v/>
      </c>
      <c r="BE17" s="109" t="str">
        <f t="shared" si="9"/>
        <v/>
      </c>
    </row>
    <row r="18" spans="2:57" ht="15" customHeight="1" x14ac:dyDescent="0.2">
      <c r="B18" s="104"/>
      <c r="D18" s="105">
        <v>25</v>
      </c>
      <c r="E18" s="106" t="s">
        <v>171</v>
      </c>
      <c r="G18" s="162"/>
      <c r="H18" s="162"/>
      <c r="I18" s="162"/>
      <c r="J18" s="162"/>
      <c r="K18" s="162"/>
      <c r="L18" s="162"/>
      <c r="M18" s="162"/>
      <c r="N18" s="162"/>
      <c r="O18" s="162"/>
      <c r="P18" s="162"/>
      <c r="Q18" s="162"/>
      <c r="R18" s="162"/>
      <c r="S18" s="162"/>
      <c r="T18" s="162"/>
      <c r="U18" s="162"/>
      <c r="V18" s="162"/>
      <c r="W18" s="162"/>
      <c r="X18" s="162"/>
      <c r="Y18" s="162"/>
      <c r="Z18" s="162"/>
      <c r="AA18" s="163" t="str">
        <f t="shared" si="0"/>
        <v>－</v>
      </c>
      <c r="AB18" s="164" t="str">
        <f t="shared" si="1"/>
        <v>-</v>
      </c>
      <c r="AC18" s="107" t="str">
        <f t="shared" si="2"/>
        <v/>
      </c>
      <c r="AD18" s="108" t="str">
        <f t="shared" si="3"/>
        <v/>
      </c>
      <c r="AE18" s="109" t="str">
        <f t="shared" si="4"/>
        <v/>
      </c>
      <c r="AG18" s="162"/>
      <c r="AH18" s="162"/>
      <c r="AI18" s="162"/>
      <c r="AJ18" s="162"/>
      <c r="AK18" s="162"/>
      <c r="AL18" s="162"/>
      <c r="AM18" s="162"/>
      <c r="AN18" s="162"/>
      <c r="AO18" s="162"/>
      <c r="AP18" s="162"/>
      <c r="AQ18" s="162"/>
      <c r="AR18" s="162"/>
      <c r="AS18" s="162"/>
      <c r="AT18" s="162"/>
      <c r="AU18" s="162"/>
      <c r="AV18" s="162"/>
      <c r="AW18" s="162"/>
      <c r="AX18" s="162"/>
      <c r="AY18" s="162"/>
      <c r="AZ18" s="165"/>
      <c r="BA18" s="166" t="str">
        <f t="shared" si="5"/>
        <v>－</v>
      </c>
      <c r="BB18" s="164" t="str">
        <f t="shared" si="6"/>
        <v>-</v>
      </c>
      <c r="BC18" s="107" t="str">
        <f t="shared" si="7"/>
        <v/>
      </c>
      <c r="BD18" s="108" t="str">
        <f t="shared" si="8"/>
        <v/>
      </c>
      <c r="BE18" s="109" t="str">
        <f t="shared" si="9"/>
        <v/>
      </c>
    </row>
    <row r="19" spans="2:57" ht="15" customHeight="1" thickBot="1" x14ac:dyDescent="0.25">
      <c r="B19" s="104"/>
      <c r="D19" s="122">
        <v>26</v>
      </c>
      <c r="E19" s="123" t="s">
        <v>172</v>
      </c>
      <c r="G19" s="177"/>
      <c r="H19" s="177"/>
      <c r="I19" s="177"/>
      <c r="J19" s="177"/>
      <c r="K19" s="177"/>
      <c r="L19" s="177"/>
      <c r="M19" s="177"/>
      <c r="N19" s="177"/>
      <c r="O19" s="177"/>
      <c r="P19" s="177"/>
      <c r="Q19" s="177"/>
      <c r="R19" s="177"/>
      <c r="S19" s="177"/>
      <c r="T19" s="177"/>
      <c r="U19" s="177"/>
      <c r="V19" s="177"/>
      <c r="W19" s="177"/>
      <c r="X19" s="177"/>
      <c r="Y19" s="177"/>
      <c r="Z19" s="177"/>
      <c r="AA19" s="178" t="str">
        <f t="shared" si="0"/>
        <v>－</v>
      </c>
      <c r="AB19" s="179" t="str">
        <f t="shared" si="1"/>
        <v>-</v>
      </c>
      <c r="AC19" s="124" t="str">
        <f t="shared" si="2"/>
        <v/>
      </c>
      <c r="AD19" s="125" t="str">
        <f t="shared" si="3"/>
        <v/>
      </c>
      <c r="AE19" s="126" t="str">
        <f t="shared" si="4"/>
        <v/>
      </c>
      <c r="AG19" s="177"/>
      <c r="AH19" s="177"/>
      <c r="AI19" s="177"/>
      <c r="AJ19" s="177"/>
      <c r="AK19" s="177"/>
      <c r="AL19" s="177"/>
      <c r="AM19" s="177"/>
      <c r="AN19" s="177"/>
      <c r="AO19" s="177"/>
      <c r="AP19" s="177"/>
      <c r="AQ19" s="177"/>
      <c r="AR19" s="177"/>
      <c r="AS19" s="177"/>
      <c r="AT19" s="177"/>
      <c r="AU19" s="177"/>
      <c r="AV19" s="177"/>
      <c r="AW19" s="177"/>
      <c r="AX19" s="177"/>
      <c r="AY19" s="177"/>
      <c r="AZ19" s="180"/>
      <c r="BA19" s="181" t="str">
        <f t="shared" si="5"/>
        <v>－</v>
      </c>
      <c r="BB19" s="179" t="str">
        <f t="shared" si="6"/>
        <v>-</v>
      </c>
      <c r="BC19" s="124" t="str">
        <f t="shared" si="7"/>
        <v/>
      </c>
      <c r="BD19" s="125" t="str">
        <f t="shared" si="8"/>
        <v/>
      </c>
      <c r="BE19" s="126" t="str">
        <f t="shared" si="9"/>
        <v/>
      </c>
    </row>
    <row r="20" spans="2:57" ht="15" customHeight="1" thickTop="1" x14ac:dyDescent="0.2">
      <c r="B20" s="115">
        <v>3</v>
      </c>
      <c r="C20" s="116" t="s">
        <v>173</v>
      </c>
      <c r="D20" s="117">
        <v>31</v>
      </c>
      <c r="E20" s="118" t="s">
        <v>174</v>
      </c>
      <c r="G20" s="172"/>
      <c r="H20" s="172"/>
      <c r="I20" s="172"/>
      <c r="J20" s="172"/>
      <c r="K20" s="172"/>
      <c r="L20" s="172"/>
      <c r="M20" s="172"/>
      <c r="N20" s="172"/>
      <c r="O20" s="172"/>
      <c r="P20" s="172"/>
      <c r="Q20" s="172"/>
      <c r="R20" s="172"/>
      <c r="S20" s="172"/>
      <c r="T20" s="172"/>
      <c r="U20" s="172"/>
      <c r="V20" s="172"/>
      <c r="W20" s="172"/>
      <c r="X20" s="172"/>
      <c r="Y20" s="172"/>
      <c r="Z20" s="172"/>
      <c r="AA20" s="173" t="str">
        <f t="shared" si="0"/>
        <v>－</v>
      </c>
      <c r="AB20" s="174" t="str">
        <f t="shared" si="1"/>
        <v>-</v>
      </c>
      <c r="AC20" s="119" t="str">
        <f t="shared" si="2"/>
        <v/>
      </c>
      <c r="AD20" s="120" t="str">
        <f t="shared" si="3"/>
        <v/>
      </c>
      <c r="AE20" s="121" t="str">
        <f t="shared" si="4"/>
        <v/>
      </c>
      <c r="AG20" s="172"/>
      <c r="AH20" s="172"/>
      <c r="AI20" s="172"/>
      <c r="AJ20" s="172"/>
      <c r="AK20" s="172"/>
      <c r="AL20" s="172"/>
      <c r="AM20" s="172"/>
      <c r="AN20" s="172"/>
      <c r="AO20" s="172"/>
      <c r="AP20" s="172"/>
      <c r="AQ20" s="172"/>
      <c r="AR20" s="172"/>
      <c r="AS20" s="172"/>
      <c r="AT20" s="172"/>
      <c r="AU20" s="172"/>
      <c r="AV20" s="172"/>
      <c r="AW20" s="172"/>
      <c r="AX20" s="172"/>
      <c r="AY20" s="172"/>
      <c r="AZ20" s="175"/>
      <c r="BA20" s="176" t="str">
        <f t="shared" si="5"/>
        <v>－</v>
      </c>
      <c r="BB20" s="174" t="str">
        <f t="shared" si="6"/>
        <v>-</v>
      </c>
      <c r="BC20" s="119" t="str">
        <f t="shared" si="7"/>
        <v/>
      </c>
      <c r="BD20" s="120" t="str">
        <f t="shared" si="8"/>
        <v/>
      </c>
      <c r="BE20" s="121" t="str">
        <f t="shared" si="9"/>
        <v/>
      </c>
    </row>
    <row r="21" spans="2:57" ht="15" customHeight="1" x14ac:dyDescent="0.2">
      <c r="B21" s="104"/>
      <c r="C21" s="127"/>
      <c r="D21" s="128">
        <v>32</v>
      </c>
      <c r="E21" s="129" t="s">
        <v>175</v>
      </c>
      <c r="G21" s="182"/>
      <c r="H21" s="182"/>
      <c r="I21" s="182"/>
      <c r="J21" s="182"/>
      <c r="K21" s="182"/>
      <c r="L21" s="182"/>
      <c r="M21" s="182"/>
      <c r="N21" s="182"/>
      <c r="O21" s="182"/>
      <c r="P21" s="182"/>
      <c r="Q21" s="182"/>
      <c r="R21" s="182"/>
      <c r="S21" s="182"/>
      <c r="T21" s="182"/>
      <c r="U21" s="182"/>
      <c r="V21" s="182"/>
      <c r="W21" s="182"/>
      <c r="X21" s="182"/>
      <c r="Y21" s="182"/>
      <c r="Z21" s="182"/>
      <c r="AA21" s="183" t="str">
        <f t="shared" si="0"/>
        <v>－</v>
      </c>
      <c r="AB21" s="184" t="str">
        <f t="shared" si="1"/>
        <v>-</v>
      </c>
      <c r="AC21" s="130" t="str">
        <f t="shared" si="2"/>
        <v/>
      </c>
      <c r="AD21" s="131" t="str">
        <f t="shared" si="3"/>
        <v/>
      </c>
      <c r="AE21" s="132" t="str">
        <f t="shared" si="4"/>
        <v/>
      </c>
      <c r="AG21" s="182"/>
      <c r="AH21" s="182"/>
      <c r="AI21" s="182"/>
      <c r="AJ21" s="182"/>
      <c r="AK21" s="182"/>
      <c r="AL21" s="182"/>
      <c r="AM21" s="182"/>
      <c r="AN21" s="182"/>
      <c r="AO21" s="182"/>
      <c r="AP21" s="182"/>
      <c r="AQ21" s="182"/>
      <c r="AR21" s="182"/>
      <c r="AS21" s="182"/>
      <c r="AT21" s="182"/>
      <c r="AU21" s="182"/>
      <c r="AV21" s="182"/>
      <c r="AW21" s="182"/>
      <c r="AX21" s="182"/>
      <c r="AY21" s="182"/>
      <c r="AZ21" s="185"/>
      <c r="BA21" s="186" t="str">
        <f t="shared" si="5"/>
        <v>－</v>
      </c>
      <c r="BB21" s="184" t="str">
        <f t="shared" si="6"/>
        <v>-</v>
      </c>
      <c r="BC21" s="130" t="str">
        <f t="shared" si="7"/>
        <v/>
      </c>
      <c r="BD21" s="131" t="str">
        <f t="shared" si="8"/>
        <v/>
      </c>
      <c r="BE21" s="132" t="str">
        <f t="shared" si="9"/>
        <v/>
      </c>
    </row>
    <row r="22" spans="2:57" ht="15" customHeight="1" thickBot="1" x14ac:dyDescent="0.25">
      <c r="B22" s="133"/>
      <c r="C22" s="134"/>
      <c r="D22" s="135">
        <v>33</v>
      </c>
      <c r="E22" s="136" t="s">
        <v>176</v>
      </c>
      <c r="G22" s="187"/>
      <c r="H22" s="187"/>
      <c r="I22" s="187"/>
      <c r="J22" s="187"/>
      <c r="K22" s="187"/>
      <c r="L22" s="187"/>
      <c r="M22" s="187"/>
      <c r="N22" s="187"/>
      <c r="O22" s="187"/>
      <c r="P22" s="187"/>
      <c r="Q22" s="187"/>
      <c r="R22" s="187"/>
      <c r="S22" s="187"/>
      <c r="T22" s="187"/>
      <c r="U22" s="187"/>
      <c r="V22" s="187"/>
      <c r="W22" s="187"/>
      <c r="X22" s="187"/>
      <c r="Y22" s="187"/>
      <c r="Z22" s="187"/>
      <c r="AA22" s="188" t="str">
        <f t="shared" si="0"/>
        <v>－</v>
      </c>
      <c r="AB22" s="189" t="str">
        <f t="shared" si="1"/>
        <v>-</v>
      </c>
      <c r="AC22" s="137" t="str">
        <f t="shared" si="2"/>
        <v/>
      </c>
      <c r="AD22" s="138" t="str">
        <f t="shared" si="3"/>
        <v/>
      </c>
      <c r="AE22" s="139" t="str">
        <f t="shared" si="4"/>
        <v/>
      </c>
      <c r="AG22" s="187"/>
      <c r="AH22" s="187"/>
      <c r="AI22" s="187"/>
      <c r="AJ22" s="187"/>
      <c r="AK22" s="187"/>
      <c r="AL22" s="187"/>
      <c r="AM22" s="187"/>
      <c r="AN22" s="187"/>
      <c r="AO22" s="187"/>
      <c r="AP22" s="187"/>
      <c r="AQ22" s="187"/>
      <c r="AR22" s="187"/>
      <c r="AS22" s="187"/>
      <c r="AT22" s="187"/>
      <c r="AU22" s="187"/>
      <c r="AV22" s="187"/>
      <c r="AW22" s="187"/>
      <c r="AX22" s="187"/>
      <c r="AY22" s="187"/>
      <c r="AZ22" s="190"/>
      <c r="BA22" s="191" t="str">
        <f t="shared" si="5"/>
        <v>－</v>
      </c>
      <c r="BB22" s="189" t="str">
        <f t="shared" si="6"/>
        <v>-</v>
      </c>
      <c r="BC22" s="137" t="str">
        <f t="shared" si="7"/>
        <v/>
      </c>
      <c r="BD22" s="138" t="str">
        <f t="shared" si="8"/>
        <v/>
      </c>
      <c r="BE22" s="139" t="str">
        <f t="shared" si="9"/>
        <v/>
      </c>
    </row>
    <row r="23" spans="2:57" ht="15" customHeight="1" thickTop="1" x14ac:dyDescent="0.2">
      <c r="B23" s="104">
        <v>4</v>
      </c>
      <c r="C23" s="90" t="s">
        <v>177</v>
      </c>
      <c r="D23" s="128">
        <v>41</v>
      </c>
      <c r="E23" s="129" t="s">
        <v>178</v>
      </c>
      <c r="G23" s="182"/>
      <c r="H23" s="182"/>
      <c r="I23" s="182"/>
      <c r="J23" s="182"/>
      <c r="K23" s="182"/>
      <c r="L23" s="182"/>
      <c r="M23" s="182"/>
      <c r="N23" s="182"/>
      <c r="O23" s="182"/>
      <c r="P23" s="182"/>
      <c r="Q23" s="182"/>
      <c r="R23" s="182"/>
      <c r="S23" s="182"/>
      <c r="T23" s="182"/>
      <c r="U23" s="182"/>
      <c r="V23" s="182"/>
      <c r="W23" s="182"/>
      <c r="X23" s="182"/>
      <c r="Y23" s="182"/>
      <c r="Z23" s="182"/>
      <c r="AA23" s="183" t="str">
        <f t="shared" si="0"/>
        <v>－</v>
      </c>
      <c r="AB23" s="184" t="str">
        <f t="shared" si="1"/>
        <v>-</v>
      </c>
      <c r="AC23" s="130" t="str">
        <f t="shared" si="2"/>
        <v/>
      </c>
      <c r="AD23" s="131" t="str">
        <f t="shared" si="3"/>
        <v/>
      </c>
      <c r="AE23" s="132" t="str">
        <f t="shared" si="4"/>
        <v/>
      </c>
      <c r="AG23" s="182"/>
      <c r="AH23" s="182"/>
      <c r="AI23" s="182"/>
      <c r="AJ23" s="182"/>
      <c r="AK23" s="182"/>
      <c r="AL23" s="182"/>
      <c r="AM23" s="182"/>
      <c r="AN23" s="182"/>
      <c r="AO23" s="182"/>
      <c r="AP23" s="182"/>
      <c r="AQ23" s="182"/>
      <c r="AR23" s="182"/>
      <c r="AS23" s="182"/>
      <c r="AT23" s="182"/>
      <c r="AU23" s="182"/>
      <c r="AV23" s="182"/>
      <c r="AW23" s="182"/>
      <c r="AX23" s="182"/>
      <c r="AY23" s="182"/>
      <c r="AZ23" s="185"/>
      <c r="BA23" s="186" t="str">
        <f t="shared" si="5"/>
        <v>－</v>
      </c>
      <c r="BB23" s="184" t="str">
        <f t="shared" si="6"/>
        <v>-</v>
      </c>
      <c r="BC23" s="130" t="str">
        <f t="shared" si="7"/>
        <v/>
      </c>
      <c r="BD23" s="131" t="str">
        <f t="shared" si="8"/>
        <v/>
      </c>
      <c r="BE23" s="132" t="str">
        <f t="shared" si="9"/>
        <v/>
      </c>
    </row>
    <row r="24" spans="2:57" ht="15" customHeight="1" x14ac:dyDescent="0.2">
      <c r="B24" s="104"/>
      <c r="C24" s="90" t="s">
        <v>179</v>
      </c>
      <c r="D24" s="128">
        <v>42</v>
      </c>
      <c r="E24" s="129" t="s">
        <v>180</v>
      </c>
      <c r="G24" s="182"/>
      <c r="H24" s="182"/>
      <c r="I24" s="182"/>
      <c r="J24" s="182"/>
      <c r="K24" s="182"/>
      <c r="L24" s="182"/>
      <c r="M24" s="182"/>
      <c r="N24" s="182"/>
      <c r="O24" s="182"/>
      <c r="P24" s="182"/>
      <c r="Q24" s="182"/>
      <c r="R24" s="182"/>
      <c r="S24" s="182"/>
      <c r="T24" s="182"/>
      <c r="U24" s="182"/>
      <c r="V24" s="182"/>
      <c r="W24" s="182"/>
      <c r="X24" s="182"/>
      <c r="Y24" s="182"/>
      <c r="Z24" s="182"/>
      <c r="AA24" s="183" t="str">
        <f t="shared" si="0"/>
        <v>－</v>
      </c>
      <c r="AB24" s="184" t="str">
        <f t="shared" si="1"/>
        <v>-</v>
      </c>
      <c r="AC24" s="130" t="str">
        <f t="shared" si="2"/>
        <v/>
      </c>
      <c r="AD24" s="131" t="str">
        <f t="shared" si="3"/>
        <v/>
      </c>
      <c r="AE24" s="132" t="str">
        <f t="shared" si="4"/>
        <v/>
      </c>
      <c r="AG24" s="182"/>
      <c r="AH24" s="182"/>
      <c r="AI24" s="182"/>
      <c r="AJ24" s="182"/>
      <c r="AK24" s="182"/>
      <c r="AL24" s="182"/>
      <c r="AM24" s="182"/>
      <c r="AN24" s="182"/>
      <c r="AO24" s="182"/>
      <c r="AP24" s="182"/>
      <c r="AQ24" s="182"/>
      <c r="AR24" s="182"/>
      <c r="AS24" s="182"/>
      <c r="AT24" s="182"/>
      <c r="AU24" s="182"/>
      <c r="AV24" s="182"/>
      <c r="AW24" s="182"/>
      <c r="AX24" s="182"/>
      <c r="AY24" s="182"/>
      <c r="AZ24" s="185"/>
      <c r="BA24" s="186" t="str">
        <f t="shared" si="5"/>
        <v>－</v>
      </c>
      <c r="BB24" s="184" t="str">
        <f t="shared" si="6"/>
        <v>-</v>
      </c>
      <c r="BC24" s="130" t="str">
        <f t="shared" si="7"/>
        <v/>
      </c>
      <c r="BD24" s="131" t="str">
        <f t="shared" si="8"/>
        <v/>
      </c>
      <c r="BE24" s="132" t="str">
        <f t="shared" si="9"/>
        <v/>
      </c>
    </row>
    <row r="25" spans="2:57" ht="15" customHeight="1" x14ac:dyDescent="0.2">
      <c r="B25" s="104"/>
      <c r="D25" s="128">
        <v>43</v>
      </c>
      <c r="E25" s="129" t="s">
        <v>181</v>
      </c>
      <c r="G25" s="182"/>
      <c r="H25" s="182"/>
      <c r="I25" s="182"/>
      <c r="J25" s="182"/>
      <c r="K25" s="182"/>
      <c r="L25" s="182"/>
      <c r="M25" s="182"/>
      <c r="N25" s="182"/>
      <c r="O25" s="182"/>
      <c r="P25" s="182"/>
      <c r="Q25" s="182"/>
      <c r="R25" s="182"/>
      <c r="S25" s="182"/>
      <c r="T25" s="182"/>
      <c r="U25" s="182"/>
      <c r="V25" s="182"/>
      <c r="W25" s="182"/>
      <c r="X25" s="182"/>
      <c r="Y25" s="182"/>
      <c r="Z25" s="182"/>
      <c r="AA25" s="183" t="str">
        <f t="shared" si="0"/>
        <v>－</v>
      </c>
      <c r="AB25" s="184" t="str">
        <f t="shared" si="1"/>
        <v>-</v>
      </c>
      <c r="AC25" s="130" t="str">
        <f t="shared" si="2"/>
        <v/>
      </c>
      <c r="AD25" s="131" t="str">
        <f t="shared" si="3"/>
        <v/>
      </c>
      <c r="AE25" s="132" t="str">
        <f t="shared" si="4"/>
        <v/>
      </c>
      <c r="AG25" s="182"/>
      <c r="AH25" s="182"/>
      <c r="AI25" s="182"/>
      <c r="AJ25" s="182"/>
      <c r="AK25" s="182"/>
      <c r="AL25" s="182"/>
      <c r="AM25" s="182"/>
      <c r="AN25" s="182"/>
      <c r="AO25" s="182"/>
      <c r="AP25" s="182"/>
      <c r="AQ25" s="182"/>
      <c r="AR25" s="182"/>
      <c r="AS25" s="182"/>
      <c r="AT25" s="182"/>
      <c r="AU25" s="182"/>
      <c r="AV25" s="182"/>
      <c r="AW25" s="182"/>
      <c r="AX25" s="182"/>
      <c r="AY25" s="182"/>
      <c r="AZ25" s="185"/>
      <c r="BA25" s="186" t="str">
        <f t="shared" si="5"/>
        <v>－</v>
      </c>
      <c r="BB25" s="184" t="str">
        <f t="shared" si="6"/>
        <v>-</v>
      </c>
      <c r="BC25" s="130" t="str">
        <f t="shared" si="7"/>
        <v/>
      </c>
      <c r="BD25" s="131" t="str">
        <f t="shared" si="8"/>
        <v/>
      </c>
      <c r="BE25" s="132" t="str">
        <f t="shared" si="9"/>
        <v/>
      </c>
    </row>
    <row r="26" spans="2:57" ht="15" customHeight="1" x14ac:dyDescent="0.2">
      <c r="B26" s="104"/>
      <c r="D26" s="128">
        <v>44</v>
      </c>
      <c r="E26" s="129" t="s">
        <v>182</v>
      </c>
      <c r="G26" s="182"/>
      <c r="H26" s="182"/>
      <c r="I26" s="182"/>
      <c r="J26" s="182"/>
      <c r="K26" s="182"/>
      <c r="L26" s="182"/>
      <c r="M26" s="182"/>
      <c r="N26" s="182"/>
      <c r="O26" s="182"/>
      <c r="P26" s="182"/>
      <c r="Q26" s="182"/>
      <c r="R26" s="182"/>
      <c r="S26" s="182"/>
      <c r="T26" s="182"/>
      <c r="U26" s="182"/>
      <c r="V26" s="182"/>
      <c r="W26" s="182"/>
      <c r="X26" s="182"/>
      <c r="Y26" s="182"/>
      <c r="Z26" s="182"/>
      <c r="AA26" s="183" t="str">
        <f t="shared" si="0"/>
        <v>－</v>
      </c>
      <c r="AB26" s="184" t="str">
        <f t="shared" si="1"/>
        <v>-</v>
      </c>
      <c r="AC26" s="130" t="str">
        <f t="shared" si="2"/>
        <v/>
      </c>
      <c r="AD26" s="131" t="str">
        <f t="shared" si="3"/>
        <v/>
      </c>
      <c r="AE26" s="132" t="str">
        <f t="shared" si="4"/>
        <v/>
      </c>
      <c r="AG26" s="182"/>
      <c r="AH26" s="182"/>
      <c r="AI26" s="182"/>
      <c r="AJ26" s="182"/>
      <c r="AK26" s="182"/>
      <c r="AL26" s="182"/>
      <c r="AM26" s="182"/>
      <c r="AN26" s="182"/>
      <c r="AO26" s="182"/>
      <c r="AP26" s="182"/>
      <c r="AQ26" s="182"/>
      <c r="AR26" s="182"/>
      <c r="AS26" s="182"/>
      <c r="AT26" s="182"/>
      <c r="AU26" s="182"/>
      <c r="AV26" s="182"/>
      <c r="AW26" s="182"/>
      <c r="AX26" s="182"/>
      <c r="AY26" s="182"/>
      <c r="AZ26" s="185"/>
      <c r="BA26" s="186" t="str">
        <f t="shared" si="5"/>
        <v>－</v>
      </c>
      <c r="BB26" s="184" t="str">
        <f t="shared" si="6"/>
        <v>-</v>
      </c>
      <c r="BC26" s="130" t="str">
        <f t="shared" si="7"/>
        <v/>
      </c>
      <c r="BD26" s="131" t="str">
        <f t="shared" si="8"/>
        <v/>
      </c>
      <c r="BE26" s="132" t="str">
        <f t="shared" si="9"/>
        <v/>
      </c>
    </row>
    <row r="27" spans="2:57" ht="15" customHeight="1" x14ac:dyDescent="0.2">
      <c r="B27" s="104"/>
      <c r="D27" s="128">
        <v>45</v>
      </c>
      <c r="E27" s="129" t="s">
        <v>183</v>
      </c>
      <c r="G27" s="182"/>
      <c r="H27" s="182"/>
      <c r="I27" s="182"/>
      <c r="J27" s="182"/>
      <c r="K27" s="182"/>
      <c r="L27" s="182"/>
      <c r="M27" s="182"/>
      <c r="N27" s="182"/>
      <c r="O27" s="182"/>
      <c r="P27" s="182"/>
      <c r="Q27" s="182"/>
      <c r="R27" s="182"/>
      <c r="S27" s="182"/>
      <c r="T27" s="182"/>
      <c r="U27" s="182"/>
      <c r="V27" s="182"/>
      <c r="W27" s="182"/>
      <c r="X27" s="182"/>
      <c r="Y27" s="182"/>
      <c r="Z27" s="182"/>
      <c r="AA27" s="183" t="str">
        <f t="shared" si="0"/>
        <v>－</v>
      </c>
      <c r="AB27" s="184" t="str">
        <f t="shared" si="1"/>
        <v>-</v>
      </c>
      <c r="AC27" s="130" t="str">
        <f t="shared" si="2"/>
        <v/>
      </c>
      <c r="AD27" s="131" t="str">
        <f t="shared" si="3"/>
        <v/>
      </c>
      <c r="AE27" s="132" t="str">
        <f t="shared" si="4"/>
        <v/>
      </c>
      <c r="AG27" s="182"/>
      <c r="AH27" s="182"/>
      <c r="AI27" s="182"/>
      <c r="AJ27" s="182"/>
      <c r="AK27" s="182"/>
      <c r="AL27" s="182"/>
      <c r="AM27" s="182"/>
      <c r="AN27" s="182"/>
      <c r="AO27" s="182"/>
      <c r="AP27" s="182"/>
      <c r="AQ27" s="182"/>
      <c r="AR27" s="182"/>
      <c r="AS27" s="182"/>
      <c r="AT27" s="182"/>
      <c r="AU27" s="182"/>
      <c r="AV27" s="182"/>
      <c r="AW27" s="182"/>
      <c r="AX27" s="182"/>
      <c r="AY27" s="182"/>
      <c r="AZ27" s="185"/>
      <c r="BA27" s="186" t="str">
        <f t="shared" si="5"/>
        <v>－</v>
      </c>
      <c r="BB27" s="184" t="str">
        <f t="shared" si="6"/>
        <v>-</v>
      </c>
      <c r="BC27" s="130" t="str">
        <f t="shared" si="7"/>
        <v/>
      </c>
      <c r="BD27" s="131" t="str">
        <f t="shared" si="8"/>
        <v/>
      </c>
      <c r="BE27" s="132" t="str">
        <f t="shared" si="9"/>
        <v/>
      </c>
    </row>
    <row r="28" spans="2:57" ht="15" customHeight="1" x14ac:dyDescent="0.2">
      <c r="B28" s="104"/>
      <c r="D28" s="105">
        <v>46</v>
      </c>
      <c r="E28" s="106" t="s">
        <v>184</v>
      </c>
      <c r="G28" s="162"/>
      <c r="H28" s="162"/>
      <c r="I28" s="162"/>
      <c r="J28" s="162"/>
      <c r="K28" s="162"/>
      <c r="L28" s="162"/>
      <c r="M28" s="162"/>
      <c r="N28" s="162"/>
      <c r="O28" s="162"/>
      <c r="P28" s="162"/>
      <c r="Q28" s="162"/>
      <c r="R28" s="162"/>
      <c r="S28" s="162"/>
      <c r="T28" s="162"/>
      <c r="U28" s="162"/>
      <c r="V28" s="162"/>
      <c r="W28" s="162"/>
      <c r="X28" s="162"/>
      <c r="Y28" s="162"/>
      <c r="Z28" s="162"/>
      <c r="AA28" s="163" t="str">
        <f t="shared" si="0"/>
        <v>－</v>
      </c>
      <c r="AB28" s="164" t="str">
        <f t="shared" si="1"/>
        <v>-</v>
      </c>
      <c r="AC28" s="107" t="str">
        <f t="shared" si="2"/>
        <v/>
      </c>
      <c r="AD28" s="108" t="str">
        <f t="shared" si="3"/>
        <v/>
      </c>
      <c r="AE28" s="109" t="str">
        <f t="shared" si="4"/>
        <v/>
      </c>
      <c r="AG28" s="162"/>
      <c r="AH28" s="162"/>
      <c r="AI28" s="162"/>
      <c r="AJ28" s="162"/>
      <c r="AK28" s="162"/>
      <c r="AL28" s="162"/>
      <c r="AM28" s="162"/>
      <c r="AN28" s="162"/>
      <c r="AO28" s="162"/>
      <c r="AP28" s="162"/>
      <c r="AQ28" s="162"/>
      <c r="AR28" s="162"/>
      <c r="AS28" s="162"/>
      <c r="AT28" s="162"/>
      <c r="AU28" s="162"/>
      <c r="AV28" s="162"/>
      <c r="AW28" s="162"/>
      <c r="AX28" s="162"/>
      <c r="AY28" s="162"/>
      <c r="AZ28" s="165"/>
      <c r="BA28" s="166" t="str">
        <f t="shared" si="5"/>
        <v>－</v>
      </c>
      <c r="BB28" s="164" t="str">
        <f t="shared" si="6"/>
        <v>-</v>
      </c>
      <c r="BC28" s="107" t="str">
        <f t="shared" si="7"/>
        <v/>
      </c>
      <c r="BD28" s="108" t="str">
        <f t="shared" si="8"/>
        <v/>
      </c>
      <c r="BE28" s="109" t="str">
        <f t="shared" si="9"/>
        <v/>
      </c>
    </row>
    <row r="29" spans="2:57" ht="15" customHeight="1" thickBot="1" x14ac:dyDescent="0.25">
      <c r="B29" s="104"/>
      <c r="D29" s="110">
        <v>47</v>
      </c>
      <c r="E29" s="111" t="s">
        <v>185</v>
      </c>
      <c r="G29" s="167"/>
      <c r="H29" s="167"/>
      <c r="I29" s="167"/>
      <c r="J29" s="167"/>
      <c r="K29" s="167"/>
      <c r="L29" s="167"/>
      <c r="M29" s="167"/>
      <c r="N29" s="167"/>
      <c r="O29" s="167"/>
      <c r="P29" s="167"/>
      <c r="Q29" s="167"/>
      <c r="R29" s="167"/>
      <c r="S29" s="167"/>
      <c r="T29" s="167"/>
      <c r="U29" s="167"/>
      <c r="V29" s="167"/>
      <c r="W29" s="167"/>
      <c r="X29" s="167"/>
      <c r="Y29" s="167"/>
      <c r="Z29" s="167"/>
      <c r="AA29" s="168" t="str">
        <f t="shared" si="0"/>
        <v>－</v>
      </c>
      <c r="AB29" s="169" t="str">
        <f t="shared" si="1"/>
        <v>-</v>
      </c>
      <c r="AC29" s="112" t="str">
        <f t="shared" si="2"/>
        <v/>
      </c>
      <c r="AD29" s="113" t="str">
        <f t="shared" si="3"/>
        <v/>
      </c>
      <c r="AE29" s="114" t="str">
        <f t="shared" si="4"/>
        <v/>
      </c>
      <c r="AG29" s="167"/>
      <c r="AH29" s="167"/>
      <c r="AI29" s="167"/>
      <c r="AJ29" s="167"/>
      <c r="AK29" s="167"/>
      <c r="AL29" s="167"/>
      <c r="AM29" s="167"/>
      <c r="AN29" s="167"/>
      <c r="AO29" s="167"/>
      <c r="AP29" s="167"/>
      <c r="AQ29" s="167"/>
      <c r="AR29" s="167"/>
      <c r="AS29" s="167"/>
      <c r="AT29" s="167"/>
      <c r="AU29" s="167"/>
      <c r="AV29" s="167"/>
      <c r="AW29" s="167"/>
      <c r="AX29" s="167"/>
      <c r="AY29" s="167"/>
      <c r="AZ29" s="170"/>
      <c r="BA29" s="171" t="str">
        <f t="shared" si="5"/>
        <v>－</v>
      </c>
      <c r="BB29" s="169" t="str">
        <f t="shared" si="6"/>
        <v>-</v>
      </c>
      <c r="BC29" s="112" t="str">
        <f t="shared" si="7"/>
        <v/>
      </c>
      <c r="BD29" s="113" t="str">
        <f t="shared" si="8"/>
        <v/>
      </c>
      <c r="BE29" s="114" t="str">
        <f t="shared" si="9"/>
        <v/>
      </c>
    </row>
    <row r="30" spans="2:57" ht="15" customHeight="1" thickTop="1" x14ac:dyDescent="0.2">
      <c r="B30" s="115">
        <v>5</v>
      </c>
      <c r="C30" s="116" t="s">
        <v>186</v>
      </c>
      <c r="D30" s="117">
        <v>51</v>
      </c>
      <c r="E30" s="118" t="s">
        <v>187</v>
      </c>
      <c r="G30" s="172"/>
      <c r="H30" s="172"/>
      <c r="I30" s="172"/>
      <c r="J30" s="172"/>
      <c r="K30" s="172"/>
      <c r="L30" s="172"/>
      <c r="M30" s="172"/>
      <c r="N30" s="172"/>
      <c r="O30" s="172"/>
      <c r="P30" s="172"/>
      <c r="Q30" s="172"/>
      <c r="R30" s="172"/>
      <c r="S30" s="172"/>
      <c r="T30" s="172"/>
      <c r="U30" s="172"/>
      <c r="V30" s="172"/>
      <c r="W30" s="172"/>
      <c r="X30" s="172"/>
      <c r="Y30" s="172"/>
      <c r="Z30" s="172"/>
      <c r="AA30" s="173" t="str">
        <f t="shared" si="0"/>
        <v>－</v>
      </c>
      <c r="AB30" s="174" t="str">
        <f t="shared" si="1"/>
        <v>-</v>
      </c>
      <c r="AC30" s="119" t="str">
        <f t="shared" si="2"/>
        <v/>
      </c>
      <c r="AD30" s="120" t="str">
        <f t="shared" si="3"/>
        <v/>
      </c>
      <c r="AE30" s="121" t="str">
        <f t="shared" si="4"/>
        <v/>
      </c>
      <c r="AG30" s="172"/>
      <c r="AH30" s="172"/>
      <c r="AI30" s="172"/>
      <c r="AJ30" s="172"/>
      <c r="AK30" s="172"/>
      <c r="AL30" s="172"/>
      <c r="AM30" s="172"/>
      <c r="AN30" s="172"/>
      <c r="AO30" s="172"/>
      <c r="AP30" s="172"/>
      <c r="AQ30" s="172"/>
      <c r="AR30" s="172"/>
      <c r="AS30" s="172"/>
      <c r="AT30" s="172"/>
      <c r="AU30" s="172"/>
      <c r="AV30" s="172"/>
      <c r="AW30" s="172"/>
      <c r="AX30" s="172"/>
      <c r="AY30" s="172"/>
      <c r="AZ30" s="175"/>
      <c r="BA30" s="176" t="str">
        <f t="shared" si="5"/>
        <v>－</v>
      </c>
      <c r="BB30" s="174" t="str">
        <f t="shared" si="6"/>
        <v>-</v>
      </c>
      <c r="BC30" s="119" t="str">
        <f t="shared" si="7"/>
        <v/>
      </c>
      <c r="BD30" s="120" t="str">
        <f t="shared" si="8"/>
        <v/>
      </c>
      <c r="BE30" s="121" t="str">
        <f t="shared" si="9"/>
        <v/>
      </c>
    </row>
    <row r="31" spans="2:57" ht="15" customHeight="1" x14ac:dyDescent="0.2">
      <c r="B31" s="104"/>
      <c r="D31" s="105">
        <v>52</v>
      </c>
      <c r="E31" s="106" t="s">
        <v>188</v>
      </c>
      <c r="G31" s="162"/>
      <c r="H31" s="162"/>
      <c r="I31" s="162"/>
      <c r="J31" s="162"/>
      <c r="K31" s="162"/>
      <c r="L31" s="162"/>
      <c r="M31" s="162"/>
      <c r="N31" s="162"/>
      <c r="O31" s="162"/>
      <c r="P31" s="162"/>
      <c r="Q31" s="162"/>
      <c r="R31" s="162"/>
      <c r="S31" s="162"/>
      <c r="T31" s="162"/>
      <c r="U31" s="162"/>
      <c r="V31" s="162"/>
      <c r="W31" s="162"/>
      <c r="X31" s="162"/>
      <c r="Y31" s="162"/>
      <c r="Z31" s="162"/>
      <c r="AA31" s="163" t="str">
        <f t="shared" si="0"/>
        <v>－</v>
      </c>
      <c r="AB31" s="164" t="str">
        <f t="shared" si="1"/>
        <v>-</v>
      </c>
      <c r="AC31" s="107" t="str">
        <f t="shared" si="2"/>
        <v/>
      </c>
      <c r="AD31" s="108" t="str">
        <f t="shared" si="3"/>
        <v/>
      </c>
      <c r="AE31" s="109" t="str">
        <f t="shared" si="4"/>
        <v/>
      </c>
      <c r="AG31" s="162"/>
      <c r="AH31" s="162"/>
      <c r="AI31" s="162"/>
      <c r="AJ31" s="162"/>
      <c r="AK31" s="162"/>
      <c r="AL31" s="162"/>
      <c r="AM31" s="162"/>
      <c r="AN31" s="162"/>
      <c r="AO31" s="162"/>
      <c r="AP31" s="162"/>
      <c r="AQ31" s="162"/>
      <c r="AR31" s="162"/>
      <c r="AS31" s="162"/>
      <c r="AT31" s="162"/>
      <c r="AU31" s="162"/>
      <c r="AV31" s="162"/>
      <c r="AW31" s="162"/>
      <c r="AX31" s="162"/>
      <c r="AY31" s="162"/>
      <c r="AZ31" s="165"/>
      <c r="BA31" s="166" t="str">
        <f t="shared" si="5"/>
        <v>－</v>
      </c>
      <c r="BB31" s="164" t="str">
        <f t="shared" si="6"/>
        <v>-</v>
      </c>
      <c r="BC31" s="107" t="str">
        <f t="shared" si="7"/>
        <v/>
      </c>
      <c r="BD31" s="108" t="str">
        <f t="shared" si="8"/>
        <v/>
      </c>
      <c r="BE31" s="109" t="str">
        <f t="shared" si="9"/>
        <v/>
      </c>
    </row>
    <row r="32" spans="2:57" ht="15" customHeight="1" thickBot="1" x14ac:dyDescent="0.25">
      <c r="B32" s="104"/>
      <c r="D32" s="122">
        <v>53</v>
      </c>
      <c r="E32" s="123" t="s">
        <v>189</v>
      </c>
      <c r="G32" s="177"/>
      <c r="H32" s="177"/>
      <c r="I32" s="177"/>
      <c r="J32" s="177"/>
      <c r="K32" s="177"/>
      <c r="L32" s="177"/>
      <c r="M32" s="177"/>
      <c r="N32" s="177"/>
      <c r="O32" s="177"/>
      <c r="P32" s="177"/>
      <c r="Q32" s="177"/>
      <c r="R32" s="177"/>
      <c r="S32" s="177"/>
      <c r="T32" s="177"/>
      <c r="U32" s="177"/>
      <c r="V32" s="177"/>
      <c r="W32" s="177"/>
      <c r="X32" s="177"/>
      <c r="Y32" s="177"/>
      <c r="Z32" s="177"/>
      <c r="AA32" s="178" t="str">
        <f t="shared" si="0"/>
        <v>－</v>
      </c>
      <c r="AB32" s="179" t="str">
        <f t="shared" si="1"/>
        <v>-</v>
      </c>
      <c r="AC32" s="124" t="str">
        <f t="shared" si="2"/>
        <v/>
      </c>
      <c r="AD32" s="125" t="str">
        <f t="shared" si="3"/>
        <v/>
      </c>
      <c r="AE32" s="126" t="str">
        <f t="shared" si="4"/>
        <v/>
      </c>
      <c r="AG32" s="177"/>
      <c r="AH32" s="177"/>
      <c r="AI32" s="177"/>
      <c r="AJ32" s="177"/>
      <c r="AK32" s="177"/>
      <c r="AL32" s="177"/>
      <c r="AM32" s="177"/>
      <c r="AN32" s="177"/>
      <c r="AO32" s="177"/>
      <c r="AP32" s="177"/>
      <c r="AQ32" s="177"/>
      <c r="AR32" s="177"/>
      <c r="AS32" s="177"/>
      <c r="AT32" s="177"/>
      <c r="AU32" s="177"/>
      <c r="AV32" s="177"/>
      <c r="AW32" s="177"/>
      <c r="AX32" s="177"/>
      <c r="AY32" s="177"/>
      <c r="AZ32" s="180"/>
      <c r="BA32" s="181" t="str">
        <f t="shared" si="5"/>
        <v>－</v>
      </c>
      <c r="BB32" s="179" t="str">
        <f t="shared" si="6"/>
        <v>-</v>
      </c>
      <c r="BC32" s="124" t="str">
        <f t="shared" si="7"/>
        <v/>
      </c>
      <c r="BD32" s="125" t="str">
        <f t="shared" si="8"/>
        <v/>
      </c>
      <c r="BE32" s="126" t="str">
        <f t="shared" si="9"/>
        <v/>
      </c>
    </row>
    <row r="33" spans="2:57" ht="15" customHeight="1" thickTop="1" x14ac:dyDescent="0.2">
      <c r="B33" s="115">
        <v>6</v>
      </c>
      <c r="C33" s="116" t="s">
        <v>190</v>
      </c>
      <c r="D33" s="117">
        <v>61</v>
      </c>
      <c r="E33" s="118" t="s">
        <v>191</v>
      </c>
      <c r="G33" s="172"/>
      <c r="H33" s="172"/>
      <c r="I33" s="172"/>
      <c r="J33" s="172"/>
      <c r="K33" s="172"/>
      <c r="L33" s="172"/>
      <c r="M33" s="172"/>
      <c r="N33" s="172"/>
      <c r="O33" s="172"/>
      <c r="P33" s="172"/>
      <c r="Q33" s="172"/>
      <c r="R33" s="172"/>
      <c r="S33" s="172"/>
      <c r="T33" s="172"/>
      <c r="U33" s="172"/>
      <c r="V33" s="172"/>
      <c r="W33" s="172"/>
      <c r="X33" s="172"/>
      <c r="Y33" s="172"/>
      <c r="Z33" s="172"/>
      <c r="AA33" s="173" t="str">
        <f t="shared" si="0"/>
        <v>－</v>
      </c>
      <c r="AB33" s="174" t="str">
        <f t="shared" si="1"/>
        <v>-</v>
      </c>
      <c r="AC33" s="119" t="str">
        <f t="shared" si="2"/>
        <v/>
      </c>
      <c r="AD33" s="120" t="str">
        <f t="shared" si="3"/>
        <v/>
      </c>
      <c r="AE33" s="121" t="str">
        <f t="shared" si="4"/>
        <v/>
      </c>
      <c r="AG33" s="172"/>
      <c r="AH33" s="172"/>
      <c r="AI33" s="172"/>
      <c r="AJ33" s="172"/>
      <c r="AK33" s="172"/>
      <c r="AL33" s="172"/>
      <c r="AM33" s="172"/>
      <c r="AN33" s="172"/>
      <c r="AO33" s="172"/>
      <c r="AP33" s="172"/>
      <c r="AQ33" s="172"/>
      <c r="AR33" s="172"/>
      <c r="AS33" s="172"/>
      <c r="AT33" s="172"/>
      <c r="AU33" s="172"/>
      <c r="AV33" s="172"/>
      <c r="AW33" s="172"/>
      <c r="AX33" s="172"/>
      <c r="AY33" s="172"/>
      <c r="AZ33" s="175"/>
      <c r="BA33" s="176" t="str">
        <f t="shared" si="5"/>
        <v>－</v>
      </c>
      <c r="BB33" s="174" t="str">
        <f t="shared" si="6"/>
        <v>-</v>
      </c>
      <c r="BC33" s="119" t="str">
        <f t="shared" si="7"/>
        <v/>
      </c>
      <c r="BD33" s="120" t="str">
        <f t="shared" si="8"/>
        <v/>
      </c>
      <c r="BE33" s="121" t="str">
        <f t="shared" si="9"/>
        <v/>
      </c>
    </row>
    <row r="34" spans="2:57" ht="15" customHeight="1" x14ac:dyDescent="0.2">
      <c r="B34" s="104"/>
      <c r="D34" s="105">
        <v>62</v>
      </c>
      <c r="E34" s="106" t="s">
        <v>192</v>
      </c>
      <c r="G34" s="162"/>
      <c r="H34" s="162"/>
      <c r="I34" s="162"/>
      <c r="J34" s="162"/>
      <c r="K34" s="162"/>
      <c r="L34" s="162"/>
      <c r="M34" s="162"/>
      <c r="N34" s="162"/>
      <c r="O34" s="162"/>
      <c r="P34" s="162"/>
      <c r="Q34" s="162"/>
      <c r="R34" s="162"/>
      <c r="S34" s="162"/>
      <c r="T34" s="162"/>
      <c r="U34" s="162"/>
      <c r="V34" s="162"/>
      <c r="W34" s="162"/>
      <c r="X34" s="162"/>
      <c r="Y34" s="162"/>
      <c r="Z34" s="162"/>
      <c r="AA34" s="163" t="str">
        <f t="shared" si="0"/>
        <v>－</v>
      </c>
      <c r="AB34" s="164" t="str">
        <f t="shared" si="1"/>
        <v>-</v>
      </c>
      <c r="AC34" s="107" t="str">
        <f t="shared" si="2"/>
        <v/>
      </c>
      <c r="AD34" s="108" t="str">
        <f t="shared" si="3"/>
        <v/>
      </c>
      <c r="AE34" s="109" t="str">
        <f t="shared" si="4"/>
        <v/>
      </c>
      <c r="AG34" s="162"/>
      <c r="AH34" s="162"/>
      <c r="AI34" s="162"/>
      <c r="AJ34" s="162"/>
      <c r="AK34" s="162"/>
      <c r="AL34" s="162"/>
      <c r="AM34" s="162"/>
      <c r="AN34" s="162"/>
      <c r="AO34" s="162"/>
      <c r="AP34" s="162"/>
      <c r="AQ34" s="162"/>
      <c r="AR34" s="162"/>
      <c r="AS34" s="162"/>
      <c r="AT34" s="162"/>
      <c r="AU34" s="162"/>
      <c r="AV34" s="162"/>
      <c r="AW34" s="162"/>
      <c r="AX34" s="162"/>
      <c r="AY34" s="162"/>
      <c r="AZ34" s="165"/>
      <c r="BA34" s="166" t="str">
        <f t="shared" si="5"/>
        <v>－</v>
      </c>
      <c r="BB34" s="164" t="str">
        <f t="shared" si="6"/>
        <v>-</v>
      </c>
      <c r="BC34" s="107" t="str">
        <f t="shared" si="7"/>
        <v/>
      </c>
      <c r="BD34" s="108" t="str">
        <f t="shared" si="8"/>
        <v/>
      </c>
      <c r="BE34" s="109" t="str">
        <f t="shared" si="9"/>
        <v/>
      </c>
    </row>
    <row r="35" spans="2:57" ht="15" customHeight="1" x14ac:dyDescent="0.2">
      <c r="B35" s="104"/>
      <c r="D35" s="105">
        <v>63</v>
      </c>
      <c r="E35" s="106" t="s">
        <v>193</v>
      </c>
      <c r="G35" s="162"/>
      <c r="H35" s="162"/>
      <c r="I35" s="162"/>
      <c r="J35" s="162"/>
      <c r="K35" s="162"/>
      <c r="L35" s="162"/>
      <c r="M35" s="162"/>
      <c r="N35" s="162"/>
      <c r="O35" s="162"/>
      <c r="P35" s="162"/>
      <c r="Q35" s="162"/>
      <c r="R35" s="162"/>
      <c r="S35" s="162"/>
      <c r="T35" s="162"/>
      <c r="U35" s="162"/>
      <c r="V35" s="162"/>
      <c r="W35" s="162"/>
      <c r="X35" s="162"/>
      <c r="Y35" s="162"/>
      <c r="Z35" s="162"/>
      <c r="AA35" s="163" t="str">
        <f t="shared" si="0"/>
        <v>－</v>
      </c>
      <c r="AB35" s="164" t="str">
        <f t="shared" si="1"/>
        <v>-</v>
      </c>
      <c r="AC35" s="107" t="str">
        <f t="shared" si="2"/>
        <v/>
      </c>
      <c r="AD35" s="108" t="str">
        <f t="shared" si="3"/>
        <v/>
      </c>
      <c r="AE35" s="109" t="str">
        <f t="shared" si="4"/>
        <v/>
      </c>
      <c r="AG35" s="162"/>
      <c r="AH35" s="162"/>
      <c r="AI35" s="162"/>
      <c r="AJ35" s="162"/>
      <c r="AK35" s="162"/>
      <c r="AL35" s="162"/>
      <c r="AM35" s="162"/>
      <c r="AN35" s="162"/>
      <c r="AO35" s="162"/>
      <c r="AP35" s="162"/>
      <c r="AQ35" s="162"/>
      <c r="AR35" s="162"/>
      <c r="AS35" s="162"/>
      <c r="AT35" s="162"/>
      <c r="AU35" s="162"/>
      <c r="AV35" s="162"/>
      <c r="AW35" s="162"/>
      <c r="AX35" s="162"/>
      <c r="AY35" s="162"/>
      <c r="AZ35" s="165"/>
      <c r="BA35" s="166" t="str">
        <f t="shared" si="5"/>
        <v>－</v>
      </c>
      <c r="BB35" s="164" t="str">
        <f t="shared" si="6"/>
        <v>-</v>
      </c>
      <c r="BC35" s="107" t="str">
        <f t="shared" si="7"/>
        <v/>
      </c>
      <c r="BD35" s="108" t="str">
        <f t="shared" si="8"/>
        <v/>
      </c>
      <c r="BE35" s="109" t="str">
        <f t="shared" si="9"/>
        <v/>
      </c>
    </row>
    <row r="36" spans="2:57" ht="15" customHeight="1" thickBot="1" x14ac:dyDescent="0.25">
      <c r="B36" s="133"/>
      <c r="C36" s="134"/>
      <c r="D36" s="135">
        <v>64</v>
      </c>
      <c r="E36" s="136" t="s">
        <v>194</v>
      </c>
      <c r="G36" s="187"/>
      <c r="H36" s="187"/>
      <c r="I36" s="187"/>
      <c r="J36" s="187"/>
      <c r="K36" s="187"/>
      <c r="L36" s="187"/>
      <c r="M36" s="187"/>
      <c r="N36" s="187"/>
      <c r="O36" s="187"/>
      <c r="P36" s="187"/>
      <c r="Q36" s="187"/>
      <c r="R36" s="187"/>
      <c r="S36" s="187"/>
      <c r="T36" s="187"/>
      <c r="U36" s="187"/>
      <c r="V36" s="187"/>
      <c r="W36" s="187"/>
      <c r="X36" s="187"/>
      <c r="Y36" s="187"/>
      <c r="Z36" s="187"/>
      <c r="AA36" s="188" t="str">
        <f t="shared" si="0"/>
        <v>－</v>
      </c>
      <c r="AB36" s="189" t="str">
        <f t="shared" si="1"/>
        <v>-</v>
      </c>
      <c r="AC36" s="137" t="str">
        <f t="shared" si="2"/>
        <v/>
      </c>
      <c r="AD36" s="138" t="str">
        <f t="shared" si="3"/>
        <v/>
      </c>
      <c r="AE36" s="139" t="str">
        <f t="shared" si="4"/>
        <v/>
      </c>
      <c r="AG36" s="187"/>
      <c r="AH36" s="187"/>
      <c r="AI36" s="187"/>
      <c r="AJ36" s="187"/>
      <c r="AK36" s="187"/>
      <c r="AL36" s="187"/>
      <c r="AM36" s="187"/>
      <c r="AN36" s="187"/>
      <c r="AO36" s="187"/>
      <c r="AP36" s="187"/>
      <c r="AQ36" s="187"/>
      <c r="AR36" s="187"/>
      <c r="AS36" s="187"/>
      <c r="AT36" s="187"/>
      <c r="AU36" s="187"/>
      <c r="AV36" s="187"/>
      <c r="AW36" s="187"/>
      <c r="AX36" s="187"/>
      <c r="AY36" s="187"/>
      <c r="AZ36" s="190"/>
      <c r="BA36" s="191" t="str">
        <f t="shared" si="5"/>
        <v>－</v>
      </c>
      <c r="BB36" s="189" t="str">
        <f t="shared" si="6"/>
        <v>-</v>
      </c>
      <c r="BC36" s="137" t="str">
        <f t="shared" si="7"/>
        <v/>
      </c>
      <c r="BD36" s="138" t="str">
        <f t="shared" si="8"/>
        <v/>
      </c>
      <c r="BE36" s="139" t="str">
        <f t="shared" si="9"/>
        <v/>
      </c>
    </row>
    <row r="37" spans="2:57" ht="15" customHeight="1" thickTop="1" x14ac:dyDescent="0.2">
      <c r="B37" s="104">
        <v>7</v>
      </c>
      <c r="C37" s="90" t="s">
        <v>195</v>
      </c>
      <c r="D37" s="128">
        <v>71</v>
      </c>
      <c r="E37" s="129" t="s">
        <v>196</v>
      </c>
      <c r="G37" s="182"/>
      <c r="H37" s="182"/>
      <c r="I37" s="182"/>
      <c r="J37" s="182"/>
      <c r="K37" s="182"/>
      <c r="L37" s="182"/>
      <c r="M37" s="182"/>
      <c r="N37" s="182"/>
      <c r="O37" s="182"/>
      <c r="P37" s="182"/>
      <c r="Q37" s="182"/>
      <c r="R37" s="182"/>
      <c r="S37" s="182"/>
      <c r="T37" s="182"/>
      <c r="U37" s="182"/>
      <c r="V37" s="182"/>
      <c r="W37" s="182"/>
      <c r="X37" s="182"/>
      <c r="Y37" s="182"/>
      <c r="Z37" s="182"/>
      <c r="AA37" s="183" t="str">
        <f t="shared" si="0"/>
        <v>－</v>
      </c>
      <c r="AB37" s="184" t="str">
        <f t="shared" si="1"/>
        <v>-</v>
      </c>
      <c r="AC37" s="130" t="str">
        <f t="shared" si="2"/>
        <v/>
      </c>
      <c r="AD37" s="131" t="str">
        <f t="shared" si="3"/>
        <v/>
      </c>
      <c r="AE37" s="132" t="str">
        <f t="shared" si="4"/>
        <v/>
      </c>
      <c r="AG37" s="182"/>
      <c r="AH37" s="182"/>
      <c r="AI37" s="182"/>
      <c r="AJ37" s="182"/>
      <c r="AK37" s="182"/>
      <c r="AL37" s="182"/>
      <c r="AM37" s="182"/>
      <c r="AN37" s="182"/>
      <c r="AO37" s="182"/>
      <c r="AP37" s="182"/>
      <c r="AQ37" s="182"/>
      <c r="AR37" s="182"/>
      <c r="AS37" s="182"/>
      <c r="AT37" s="182"/>
      <c r="AU37" s="182"/>
      <c r="AV37" s="182"/>
      <c r="AW37" s="182"/>
      <c r="AX37" s="182"/>
      <c r="AY37" s="182"/>
      <c r="AZ37" s="185"/>
      <c r="BA37" s="186" t="str">
        <f t="shared" si="5"/>
        <v>－</v>
      </c>
      <c r="BB37" s="184" t="str">
        <f t="shared" si="6"/>
        <v>-</v>
      </c>
      <c r="BC37" s="130" t="str">
        <f t="shared" si="7"/>
        <v/>
      </c>
      <c r="BD37" s="131" t="str">
        <f t="shared" si="8"/>
        <v/>
      </c>
      <c r="BE37" s="132" t="str">
        <f t="shared" si="9"/>
        <v/>
      </c>
    </row>
    <row r="38" spans="2:57" ht="15" customHeight="1" x14ac:dyDescent="0.2">
      <c r="B38" s="104"/>
      <c r="D38" s="128">
        <v>72</v>
      </c>
      <c r="E38" s="129" t="s">
        <v>197</v>
      </c>
      <c r="G38" s="182"/>
      <c r="H38" s="182"/>
      <c r="I38" s="182"/>
      <c r="J38" s="182"/>
      <c r="K38" s="182"/>
      <c r="L38" s="182"/>
      <c r="M38" s="182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3" t="str">
        <f t="shared" si="0"/>
        <v>－</v>
      </c>
      <c r="AB38" s="184" t="str">
        <f t="shared" si="1"/>
        <v>-</v>
      </c>
      <c r="AC38" s="130" t="str">
        <f t="shared" si="2"/>
        <v/>
      </c>
      <c r="AD38" s="131" t="str">
        <f t="shared" si="3"/>
        <v/>
      </c>
      <c r="AE38" s="132" t="str">
        <f t="shared" si="4"/>
        <v/>
      </c>
      <c r="AG38" s="182"/>
      <c r="AH38" s="182"/>
      <c r="AI38" s="182"/>
      <c r="AJ38" s="182"/>
      <c r="AK38" s="182"/>
      <c r="AL38" s="182"/>
      <c r="AM38" s="182"/>
      <c r="AN38" s="182"/>
      <c r="AO38" s="182"/>
      <c r="AP38" s="182"/>
      <c r="AQ38" s="182"/>
      <c r="AR38" s="182"/>
      <c r="AS38" s="182"/>
      <c r="AT38" s="182"/>
      <c r="AU38" s="182"/>
      <c r="AV38" s="182"/>
      <c r="AW38" s="182"/>
      <c r="AX38" s="182"/>
      <c r="AY38" s="182"/>
      <c r="AZ38" s="185"/>
      <c r="BA38" s="186" t="str">
        <f t="shared" si="5"/>
        <v>－</v>
      </c>
      <c r="BB38" s="184" t="str">
        <f t="shared" si="6"/>
        <v>-</v>
      </c>
      <c r="BC38" s="130" t="str">
        <f t="shared" si="7"/>
        <v/>
      </c>
      <c r="BD38" s="131" t="str">
        <f t="shared" si="8"/>
        <v/>
      </c>
      <c r="BE38" s="132" t="str">
        <f t="shared" si="9"/>
        <v/>
      </c>
    </row>
    <row r="39" spans="2:57" ht="15" customHeight="1" x14ac:dyDescent="0.2">
      <c r="B39" s="140"/>
      <c r="C39" s="141"/>
      <c r="D39" s="110">
        <v>73</v>
      </c>
      <c r="E39" s="111" t="s">
        <v>198</v>
      </c>
      <c r="G39" s="167"/>
      <c r="H39" s="167"/>
      <c r="I39" s="167"/>
      <c r="J39" s="167"/>
      <c r="K39" s="167"/>
      <c r="L39" s="167"/>
      <c r="M39" s="167"/>
      <c r="N39" s="167"/>
      <c r="O39" s="167"/>
      <c r="P39" s="167"/>
      <c r="Q39" s="167"/>
      <c r="R39" s="167"/>
      <c r="S39" s="167"/>
      <c r="T39" s="167"/>
      <c r="U39" s="167"/>
      <c r="V39" s="167"/>
      <c r="W39" s="167"/>
      <c r="X39" s="167"/>
      <c r="Y39" s="167"/>
      <c r="Z39" s="167"/>
      <c r="AA39" s="168" t="str">
        <f t="shared" si="0"/>
        <v>－</v>
      </c>
      <c r="AB39" s="169" t="str">
        <f t="shared" si="1"/>
        <v>-</v>
      </c>
      <c r="AC39" s="112" t="str">
        <f t="shared" si="2"/>
        <v/>
      </c>
      <c r="AD39" s="113" t="str">
        <f t="shared" si="3"/>
        <v/>
      </c>
      <c r="AE39" s="114" t="str">
        <f t="shared" si="4"/>
        <v/>
      </c>
      <c r="AG39" s="167"/>
      <c r="AH39" s="167"/>
      <c r="AI39" s="167"/>
      <c r="AJ39" s="167"/>
      <c r="AK39" s="167"/>
      <c r="AL39" s="167"/>
      <c r="AM39" s="167"/>
      <c r="AN39" s="167"/>
      <c r="AO39" s="167"/>
      <c r="AP39" s="167"/>
      <c r="AQ39" s="167"/>
      <c r="AR39" s="167"/>
      <c r="AS39" s="167"/>
      <c r="AT39" s="167"/>
      <c r="AU39" s="167"/>
      <c r="AV39" s="167"/>
      <c r="AW39" s="167"/>
      <c r="AX39" s="167"/>
      <c r="AY39" s="167"/>
      <c r="AZ39" s="170"/>
      <c r="BA39" s="171" t="str">
        <f t="shared" si="5"/>
        <v>－</v>
      </c>
      <c r="BB39" s="169" t="str">
        <f t="shared" si="6"/>
        <v>-</v>
      </c>
      <c r="BC39" s="112" t="str">
        <f t="shared" si="7"/>
        <v/>
      </c>
      <c r="BD39" s="113" t="str">
        <f t="shared" si="8"/>
        <v/>
      </c>
      <c r="BE39" s="114" t="str">
        <f t="shared" si="9"/>
        <v/>
      </c>
    </row>
  </sheetData>
  <mergeCells count="14">
    <mergeCell ref="BC4:BE4"/>
    <mergeCell ref="D2:E2"/>
    <mergeCell ref="G2:AE2"/>
    <mergeCell ref="AG2:BE2"/>
    <mergeCell ref="D3:E3"/>
    <mergeCell ref="G3:Z3"/>
    <mergeCell ref="AA3:AE3"/>
    <mergeCell ref="AG3:AZ3"/>
    <mergeCell ref="BA3:BE3"/>
    <mergeCell ref="AA4:AA8"/>
    <mergeCell ref="AB4:AB8"/>
    <mergeCell ref="AC4:AE4"/>
    <mergeCell ref="BA4:BA8"/>
    <mergeCell ref="BB4:BB8"/>
  </mergeCells>
  <phoneticPr fontId="1"/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8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57087-EBC7-48F9-8C67-8F690F0C250C}">
  <sheetPr>
    <pageSetUpPr fitToPage="1"/>
  </sheetPr>
  <dimension ref="B1:I23"/>
  <sheetViews>
    <sheetView showGridLines="0" zoomScale="85" zoomScaleNormal="85" workbookViewId="0">
      <selection activeCell="B2" sqref="B2:U41"/>
    </sheetView>
  </sheetViews>
  <sheetFormatPr defaultRowHeight="13.2" x14ac:dyDescent="0.2"/>
  <cols>
    <col min="1" max="1" width="1.81640625" customWidth="1"/>
    <col min="2" max="2" width="4.54296875" customWidth="1"/>
    <col min="4" max="4" width="3.7265625" customWidth="1"/>
    <col min="5" max="5" width="30.7265625" customWidth="1"/>
    <col min="6" max="6" width="3.7265625" customWidth="1"/>
    <col min="7" max="7" width="30.7265625" customWidth="1"/>
    <col min="8" max="8" width="3.7265625" customWidth="1"/>
    <col min="9" max="9" width="30.7265625" customWidth="1"/>
  </cols>
  <sheetData>
    <row r="1" spans="2:9" ht="5.4" customHeight="1" x14ac:dyDescent="0.2"/>
    <row r="2" spans="2:9" ht="23.4" customHeight="1" x14ac:dyDescent="0.2">
      <c r="B2" s="67" t="s">
        <v>208</v>
      </c>
    </row>
    <row r="4" spans="2:9" ht="24" customHeight="1" x14ac:dyDescent="0.2">
      <c r="B4" s="389" t="s">
        <v>142</v>
      </c>
      <c r="C4" s="390" t="s">
        <v>209</v>
      </c>
      <c r="D4" s="195"/>
      <c r="E4" s="192"/>
      <c r="F4" s="195"/>
      <c r="G4" s="192"/>
      <c r="H4" s="195"/>
      <c r="I4" s="192"/>
    </row>
    <row r="5" spans="2:9" ht="24" customHeight="1" x14ac:dyDescent="0.2">
      <c r="B5" s="389"/>
      <c r="C5" s="348"/>
      <c r="D5" s="196"/>
      <c r="E5" s="193"/>
      <c r="F5" s="196"/>
      <c r="G5" s="193"/>
      <c r="H5" s="196"/>
      <c r="I5" s="193"/>
    </row>
    <row r="6" spans="2:9" ht="24" customHeight="1" x14ac:dyDescent="0.2">
      <c r="B6" s="389"/>
      <c r="C6" s="348"/>
      <c r="D6" s="196"/>
      <c r="E6" s="193"/>
      <c r="F6" s="196"/>
      <c r="G6" s="193"/>
      <c r="H6" s="196"/>
      <c r="I6" s="193"/>
    </row>
    <row r="7" spans="2:9" ht="24" customHeight="1" x14ac:dyDescent="0.2">
      <c r="B7" s="389"/>
      <c r="C7" s="348"/>
      <c r="D7" s="196"/>
      <c r="E7" s="193"/>
      <c r="F7" s="196"/>
      <c r="G7" s="193"/>
      <c r="H7" s="196"/>
      <c r="I7" s="193"/>
    </row>
    <row r="8" spans="2:9" ht="24" customHeight="1" x14ac:dyDescent="0.2">
      <c r="B8" s="389"/>
      <c r="C8" s="348"/>
      <c r="D8" s="196"/>
      <c r="E8" s="193"/>
      <c r="F8" s="196"/>
      <c r="G8" s="193"/>
      <c r="H8" s="196"/>
      <c r="I8" s="193"/>
    </row>
    <row r="9" spans="2:9" ht="24" customHeight="1" x14ac:dyDescent="0.2">
      <c r="B9" s="389"/>
      <c r="C9" s="348"/>
      <c r="D9" s="197"/>
      <c r="E9" s="194"/>
      <c r="F9" s="197"/>
      <c r="G9" s="194"/>
      <c r="H9" s="197"/>
      <c r="I9" s="194"/>
    </row>
    <row r="10" spans="2:9" ht="24" customHeight="1" x14ac:dyDescent="0.2">
      <c r="B10" s="389"/>
      <c r="C10" s="390" t="s">
        <v>210</v>
      </c>
      <c r="D10" s="195"/>
      <c r="E10" s="192"/>
      <c r="F10" s="195"/>
      <c r="G10" s="192"/>
      <c r="H10" s="195"/>
      <c r="I10" s="192"/>
    </row>
    <row r="11" spans="2:9" ht="24" customHeight="1" x14ac:dyDescent="0.2">
      <c r="B11" s="389"/>
      <c r="C11" s="348"/>
      <c r="D11" s="196"/>
      <c r="E11" s="193"/>
      <c r="F11" s="196"/>
      <c r="G11" s="193"/>
      <c r="H11" s="196"/>
      <c r="I11" s="193"/>
    </row>
    <row r="12" spans="2:9" ht="24" customHeight="1" x14ac:dyDescent="0.2">
      <c r="B12" s="389"/>
      <c r="C12" s="348"/>
      <c r="D12" s="196"/>
      <c r="E12" s="193"/>
      <c r="F12" s="196"/>
      <c r="G12" s="193"/>
      <c r="H12" s="196"/>
      <c r="I12" s="193"/>
    </row>
    <row r="13" spans="2:9" ht="24" customHeight="1" x14ac:dyDescent="0.2">
      <c r="B13" s="389"/>
      <c r="C13" s="348"/>
      <c r="D13" s="196"/>
      <c r="E13" s="193"/>
      <c r="F13" s="196"/>
      <c r="G13" s="193"/>
      <c r="H13" s="196"/>
      <c r="I13" s="193"/>
    </row>
    <row r="14" spans="2:9" ht="24" customHeight="1" x14ac:dyDescent="0.2">
      <c r="B14" s="389"/>
      <c r="C14" s="348"/>
      <c r="D14" s="196"/>
      <c r="E14" s="193"/>
      <c r="F14" s="196"/>
      <c r="G14" s="193"/>
      <c r="H14" s="196"/>
      <c r="I14" s="193"/>
    </row>
    <row r="15" spans="2:9" ht="24" customHeight="1" x14ac:dyDescent="0.2">
      <c r="B15" s="389"/>
      <c r="C15" s="348"/>
      <c r="D15" s="197"/>
      <c r="E15" s="194"/>
      <c r="F15" s="197"/>
      <c r="G15" s="194"/>
      <c r="H15" s="197"/>
      <c r="I15" s="194"/>
    </row>
    <row r="16" spans="2:9" ht="24" customHeight="1" x14ac:dyDescent="0.2">
      <c r="B16" s="389"/>
      <c r="C16" s="390" t="s">
        <v>211</v>
      </c>
      <c r="D16" s="195"/>
      <c r="E16" s="192"/>
      <c r="F16" s="195"/>
      <c r="G16" s="192"/>
      <c r="H16" s="195"/>
      <c r="I16" s="192"/>
    </row>
    <row r="17" spans="2:9" ht="24" customHeight="1" x14ac:dyDescent="0.2">
      <c r="B17" s="389"/>
      <c r="C17" s="348"/>
      <c r="D17" s="196"/>
      <c r="E17" s="193"/>
      <c r="F17" s="196"/>
      <c r="G17" s="193"/>
      <c r="H17" s="196"/>
      <c r="I17" s="193"/>
    </row>
    <row r="18" spans="2:9" ht="24" customHeight="1" x14ac:dyDescent="0.2">
      <c r="B18" s="389"/>
      <c r="C18" s="348"/>
      <c r="D18" s="196"/>
      <c r="E18" s="193"/>
      <c r="F18" s="196"/>
      <c r="G18" s="193"/>
      <c r="H18" s="196"/>
      <c r="I18" s="193"/>
    </row>
    <row r="19" spans="2:9" ht="24" customHeight="1" x14ac:dyDescent="0.2">
      <c r="B19" s="389"/>
      <c r="C19" s="348"/>
      <c r="D19" s="196"/>
      <c r="E19" s="193"/>
      <c r="F19" s="196"/>
      <c r="G19" s="193"/>
      <c r="H19" s="196"/>
      <c r="I19" s="193"/>
    </row>
    <row r="20" spans="2:9" ht="24" customHeight="1" x14ac:dyDescent="0.2">
      <c r="B20" s="389"/>
      <c r="C20" s="348"/>
      <c r="D20" s="196"/>
      <c r="E20" s="193"/>
      <c r="F20" s="196"/>
      <c r="G20" s="193"/>
      <c r="H20" s="196"/>
      <c r="I20" s="193"/>
    </row>
    <row r="21" spans="2:9" ht="24" customHeight="1" x14ac:dyDescent="0.2">
      <c r="B21" s="389"/>
      <c r="C21" s="348"/>
      <c r="D21" s="197"/>
      <c r="E21" s="194"/>
      <c r="F21" s="197"/>
      <c r="G21" s="194"/>
      <c r="H21" s="197"/>
      <c r="I21" s="194"/>
    </row>
    <row r="22" spans="2:9" ht="41.4" customHeight="1" x14ac:dyDescent="0.2">
      <c r="D22" s="390" t="s">
        <v>212</v>
      </c>
      <c r="E22" s="348"/>
      <c r="F22" s="390" t="s">
        <v>213</v>
      </c>
      <c r="G22" s="348"/>
      <c r="H22" s="390" t="s">
        <v>214</v>
      </c>
      <c r="I22" s="348"/>
    </row>
    <row r="23" spans="2:9" ht="28.2" customHeight="1" x14ac:dyDescent="0.2">
      <c r="D23" s="391" t="s">
        <v>135</v>
      </c>
      <c r="E23" s="391"/>
      <c r="F23" s="391"/>
      <c r="G23" s="391"/>
      <c r="H23" s="391"/>
      <c r="I23" s="391"/>
    </row>
  </sheetData>
  <mergeCells count="8">
    <mergeCell ref="B4:B21"/>
    <mergeCell ref="D22:E22"/>
    <mergeCell ref="F22:G22"/>
    <mergeCell ref="H22:I22"/>
    <mergeCell ref="D23:I23"/>
    <mergeCell ref="C4:C9"/>
    <mergeCell ref="C10:C15"/>
    <mergeCell ref="C16:C21"/>
  </mergeCells>
  <phoneticPr fontId="1"/>
  <printOptions horizontalCentered="1" verticalCentered="1"/>
  <pageMargins left="0.59055118110236227" right="0.59055118110236227" top="0.59055118110236227" bottom="0.59055118110236227" header="0.19685039370078741" footer="0.19685039370078741"/>
  <pageSetup paperSize="9" scale="91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29DD9-8135-443C-9580-D350D3F31994}">
  <sheetPr>
    <pageSetUpPr fitToPage="1"/>
  </sheetPr>
  <dimension ref="B1:M21"/>
  <sheetViews>
    <sheetView showGridLines="0" zoomScaleNormal="100" workbookViewId="0">
      <selection activeCell="C7" sqref="C7:C21"/>
    </sheetView>
  </sheetViews>
  <sheetFormatPr defaultColWidth="9.1796875" defaultRowHeight="13.2" x14ac:dyDescent="0.2"/>
  <cols>
    <col min="1" max="1" width="1.1796875" style="2" customWidth="1"/>
    <col min="2" max="3" width="16.08984375" style="2" customWidth="1"/>
    <col min="4" max="4" width="0.90625" style="2" customWidth="1"/>
    <col min="5" max="5" width="12.81640625" style="2" customWidth="1"/>
    <col min="6" max="6" width="2.26953125" style="3" bestFit="1" customWidth="1"/>
    <col min="7" max="7" width="14" style="2" customWidth="1"/>
    <col min="8" max="8" width="24.81640625" style="2" customWidth="1"/>
    <col min="9" max="9" width="15.1796875" style="2" customWidth="1"/>
    <col min="10" max="11" width="10" style="2" customWidth="1"/>
    <col min="12" max="12" width="0.7265625" style="2" customWidth="1"/>
    <col min="13" max="13" width="0.7265625" style="9" customWidth="1"/>
    <col min="14" max="17" width="7.54296875" style="2" customWidth="1"/>
    <col min="18" max="25" width="4.81640625" style="2" customWidth="1"/>
    <col min="26" max="151" width="3.7265625" style="2" customWidth="1"/>
    <col min="152" max="16384" width="9.1796875" style="2"/>
  </cols>
  <sheetData>
    <row r="1" spans="2:11" ht="5.4" customHeight="1" x14ac:dyDescent="0.2"/>
    <row r="2" spans="2:11" ht="27.6" customHeight="1" x14ac:dyDescent="0.2">
      <c r="B2" s="6" t="s">
        <v>107</v>
      </c>
      <c r="C2" s="6"/>
      <c r="D2" s="6"/>
      <c r="E2" s="6"/>
      <c r="G2" s="25" t="s">
        <v>108</v>
      </c>
      <c r="H2" s="63"/>
    </row>
    <row r="4" spans="2:11" ht="22.2" customHeight="1" x14ac:dyDescent="0.2">
      <c r="B4" s="276" t="s">
        <v>3</v>
      </c>
      <c r="C4" s="276"/>
      <c r="E4" s="276" t="s">
        <v>48</v>
      </c>
      <c r="F4" s="276"/>
      <c r="G4" s="276"/>
      <c r="H4" s="276"/>
      <c r="I4" s="276"/>
      <c r="J4" s="276"/>
      <c r="K4" s="276"/>
    </row>
    <row r="5" spans="2:11" ht="17.399999999999999" customHeight="1" x14ac:dyDescent="0.2">
      <c r="B5" s="277" t="s">
        <v>4</v>
      </c>
      <c r="C5" s="277" t="s">
        <v>5</v>
      </c>
      <c r="E5" s="277" t="s">
        <v>6</v>
      </c>
      <c r="F5" s="286" t="s">
        <v>117</v>
      </c>
      <c r="G5" s="287"/>
      <c r="H5" s="288"/>
      <c r="I5" s="48" t="s">
        <v>49</v>
      </c>
      <c r="J5" s="50"/>
      <c r="K5" s="5"/>
    </row>
    <row r="6" spans="2:11" ht="17.399999999999999" customHeight="1" x14ac:dyDescent="0.2">
      <c r="B6" s="278"/>
      <c r="C6" s="278"/>
      <c r="E6" s="278"/>
      <c r="F6" s="62" t="s">
        <v>111</v>
      </c>
      <c r="G6" s="1" t="s">
        <v>114</v>
      </c>
      <c r="H6" s="49" t="s">
        <v>113</v>
      </c>
      <c r="I6" s="4"/>
      <c r="J6" s="1" t="s">
        <v>109</v>
      </c>
      <c r="K6" s="1" t="s">
        <v>110</v>
      </c>
    </row>
    <row r="7" spans="2:11" ht="23.4" customHeight="1" x14ac:dyDescent="0.2">
      <c r="B7" s="285"/>
      <c r="C7" s="285"/>
      <c r="E7" s="285"/>
      <c r="F7" s="1">
        <v>1</v>
      </c>
      <c r="G7" s="7"/>
      <c r="H7" s="7"/>
      <c r="I7" s="12"/>
      <c r="J7" s="26"/>
      <c r="K7" s="26"/>
    </row>
    <row r="8" spans="2:11" ht="23.4" customHeight="1" x14ac:dyDescent="0.2">
      <c r="B8" s="285"/>
      <c r="C8" s="285"/>
      <c r="E8" s="285"/>
      <c r="F8" s="1">
        <v>2</v>
      </c>
      <c r="G8" s="7"/>
      <c r="H8" s="7"/>
      <c r="I8" s="12"/>
      <c r="J8" s="26"/>
      <c r="K8" s="26"/>
    </row>
    <row r="9" spans="2:11" ht="23.4" customHeight="1" x14ac:dyDescent="0.2">
      <c r="B9" s="285"/>
      <c r="C9" s="285"/>
      <c r="E9" s="285"/>
      <c r="F9" s="1">
        <v>3</v>
      </c>
      <c r="G9" s="7"/>
      <c r="H9" s="7"/>
      <c r="I9" s="12"/>
      <c r="J9" s="26"/>
      <c r="K9" s="26"/>
    </row>
    <row r="10" spans="2:11" ht="23.4" customHeight="1" x14ac:dyDescent="0.2">
      <c r="B10" s="285"/>
      <c r="C10" s="285"/>
      <c r="E10" s="285"/>
      <c r="F10" s="1">
        <v>1</v>
      </c>
      <c r="G10" s="7"/>
      <c r="H10" s="7"/>
      <c r="I10" s="12"/>
      <c r="J10" s="26"/>
      <c r="K10" s="26"/>
    </row>
    <row r="11" spans="2:11" ht="23.4" customHeight="1" x14ac:dyDescent="0.2">
      <c r="B11" s="285"/>
      <c r="C11" s="285"/>
      <c r="E11" s="285"/>
      <c r="F11" s="1">
        <v>2</v>
      </c>
      <c r="G11" s="7"/>
      <c r="H11" s="7"/>
      <c r="I11" s="12"/>
      <c r="J11" s="26"/>
      <c r="K11" s="26"/>
    </row>
    <row r="12" spans="2:11" ht="23.4" customHeight="1" x14ac:dyDescent="0.2">
      <c r="B12" s="285"/>
      <c r="C12" s="285"/>
      <c r="E12" s="285"/>
      <c r="F12" s="1">
        <v>3</v>
      </c>
      <c r="G12" s="7"/>
      <c r="H12" s="7"/>
      <c r="I12" s="12"/>
      <c r="J12" s="26"/>
      <c r="K12" s="26"/>
    </row>
    <row r="13" spans="2:11" ht="23.4" customHeight="1" x14ac:dyDescent="0.2">
      <c r="B13" s="285"/>
      <c r="C13" s="285"/>
      <c r="E13" s="285"/>
      <c r="F13" s="1">
        <v>1</v>
      </c>
      <c r="G13" s="7"/>
      <c r="H13" s="7"/>
      <c r="I13" s="12"/>
      <c r="J13" s="26"/>
      <c r="K13" s="26"/>
    </row>
    <row r="14" spans="2:11" ht="23.4" customHeight="1" x14ac:dyDescent="0.2">
      <c r="B14" s="285"/>
      <c r="C14" s="285"/>
      <c r="E14" s="285"/>
      <c r="F14" s="1">
        <v>2</v>
      </c>
      <c r="G14" s="7"/>
      <c r="H14" s="7"/>
      <c r="I14" s="12"/>
      <c r="J14" s="26"/>
      <c r="K14" s="26"/>
    </row>
    <row r="15" spans="2:11" ht="23.4" customHeight="1" x14ac:dyDescent="0.2">
      <c r="B15" s="285"/>
      <c r="C15" s="285"/>
      <c r="E15" s="285"/>
      <c r="F15" s="1">
        <v>3</v>
      </c>
      <c r="G15" s="7"/>
      <c r="H15" s="7"/>
      <c r="I15" s="12"/>
      <c r="J15" s="26"/>
      <c r="K15" s="26"/>
    </row>
    <row r="16" spans="2:11" ht="23.4" customHeight="1" x14ac:dyDescent="0.2">
      <c r="B16" s="285"/>
      <c r="C16" s="285"/>
      <c r="E16" s="285"/>
      <c r="F16" s="1">
        <v>1</v>
      </c>
      <c r="G16" s="7"/>
      <c r="H16" s="7"/>
      <c r="I16" s="12"/>
      <c r="J16" s="26"/>
      <c r="K16" s="26"/>
    </row>
    <row r="17" spans="2:11" ht="23.4" customHeight="1" x14ac:dyDescent="0.2">
      <c r="B17" s="285"/>
      <c r="C17" s="285"/>
      <c r="E17" s="285"/>
      <c r="F17" s="1">
        <v>2</v>
      </c>
      <c r="G17" s="7"/>
      <c r="H17" s="7"/>
      <c r="I17" s="12"/>
      <c r="J17" s="26"/>
      <c r="K17" s="26"/>
    </row>
    <row r="18" spans="2:11" ht="23.4" customHeight="1" x14ac:dyDescent="0.2">
      <c r="B18" s="285"/>
      <c r="C18" s="285"/>
      <c r="E18" s="285"/>
      <c r="F18" s="1">
        <v>3</v>
      </c>
      <c r="G18" s="7"/>
      <c r="H18" s="7"/>
      <c r="I18" s="12"/>
      <c r="J18" s="26"/>
      <c r="K18" s="26"/>
    </row>
    <row r="19" spans="2:11" ht="23.4" customHeight="1" x14ac:dyDescent="0.2">
      <c r="B19" s="285"/>
      <c r="C19" s="285"/>
      <c r="E19" s="285"/>
      <c r="F19" s="1">
        <v>1</v>
      </c>
      <c r="G19" s="7"/>
      <c r="H19" s="7"/>
      <c r="I19" s="12"/>
      <c r="J19" s="26"/>
      <c r="K19" s="26"/>
    </row>
    <row r="20" spans="2:11" ht="23.4" customHeight="1" x14ac:dyDescent="0.2">
      <c r="B20" s="285"/>
      <c r="C20" s="285"/>
      <c r="E20" s="285"/>
      <c r="F20" s="1">
        <v>2</v>
      </c>
      <c r="G20" s="7"/>
      <c r="H20" s="7"/>
      <c r="I20" s="12"/>
      <c r="J20" s="26"/>
      <c r="K20" s="26"/>
    </row>
    <row r="21" spans="2:11" ht="23.4" customHeight="1" x14ac:dyDescent="0.2">
      <c r="B21" s="285"/>
      <c r="C21" s="285"/>
      <c r="E21" s="285"/>
      <c r="F21" s="1">
        <v>3</v>
      </c>
      <c r="G21" s="7"/>
      <c r="H21" s="7"/>
      <c r="I21" s="12"/>
      <c r="J21" s="26"/>
      <c r="K21" s="26"/>
    </row>
  </sheetData>
  <mergeCells count="13">
    <mergeCell ref="B4:C4"/>
    <mergeCell ref="E7:E9"/>
    <mergeCell ref="E4:K4"/>
    <mergeCell ref="B5:B6"/>
    <mergeCell ref="C5:C6"/>
    <mergeCell ref="E5:E6"/>
    <mergeCell ref="F5:H5"/>
    <mergeCell ref="E13:E15"/>
    <mergeCell ref="E16:E18"/>
    <mergeCell ref="E19:E21"/>
    <mergeCell ref="B7:B21"/>
    <mergeCell ref="C7:C21"/>
    <mergeCell ref="E10:E12"/>
  </mergeCells>
  <phoneticPr fontId="1"/>
  <pageMargins left="0.59055118110236227" right="0.59055118110236227" top="0.59055118110236227" bottom="0.59055118110236227" header="0.19685039370078741" footer="0.19685039370078741"/>
  <pageSetup paperSize="9" scale="88" orientation="landscape" verticalDpi="0" r:id="rId1"/>
  <headerFooter>
    <oddHeader>&amp;C&amp;A</oddHeader>
    <oddFooter>&amp;C&amp;F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DD695-B5D2-4844-BB86-6351D731B671}">
  <sheetPr>
    <pageSetUpPr fitToPage="1"/>
  </sheetPr>
  <dimension ref="B1:M25"/>
  <sheetViews>
    <sheetView showGridLines="0" zoomScaleNormal="100" workbookViewId="0">
      <selection activeCell="D8" sqref="D8"/>
    </sheetView>
  </sheetViews>
  <sheetFormatPr defaultColWidth="9.1796875" defaultRowHeight="13.2" x14ac:dyDescent="0.2"/>
  <cols>
    <col min="1" max="1" width="1.1796875" style="2" customWidth="1"/>
    <col min="2" max="2" width="3.81640625" style="2" customWidth="1"/>
    <col min="3" max="3" width="2.26953125" style="3" bestFit="1" customWidth="1"/>
    <col min="4" max="4" width="20.54296875" style="2" customWidth="1"/>
    <col min="5" max="5" width="11.1796875" style="2" bestFit="1" customWidth="1"/>
    <col min="6" max="6" width="1.26953125" style="2" customWidth="1"/>
    <col min="7" max="9" width="7.54296875" style="2" customWidth="1"/>
    <col min="10" max="10" width="1.36328125" style="2" customWidth="1"/>
    <col min="11" max="11" width="21.81640625" style="9" customWidth="1"/>
    <col min="12" max="13" width="7.54296875" style="2" customWidth="1"/>
    <col min="14" max="16" width="0.90625" style="2" customWidth="1"/>
    <col min="17" max="23" width="4.81640625" style="2" customWidth="1"/>
    <col min="24" max="149" width="3.7265625" style="2" customWidth="1"/>
    <col min="150" max="16384" width="9.1796875" style="2"/>
  </cols>
  <sheetData>
    <row r="1" spans="2:13" ht="5.4" customHeight="1" x14ac:dyDescent="0.2"/>
    <row r="2" spans="2:13" ht="27.6" customHeight="1" x14ac:dyDescent="0.2">
      <c r="B2" s="290" t="s">
        <v>115</v>
      </c>
      <c r="C2" s="290"/>
      <c r="D2" s="290"/>
      <c r="E2" s="290"/>
      <c r="F2" s="290"/>
      <c r="G2" s="290"/>
      <c r="J2" s="25" t="s">
        <v>108</v>
      </c>
      <c r="K2" s="64">
        <f>ミッション展開!H2</f>
        <v>0</v>
      </c>
    </row>
    <row r="3" spans="2:13" ht="7.2" customHeight="1" x14ac:dyDescent="0.2">
      <c r="B3" s="6"/>
      <c r="C3" s="6"/>
      <c r="D3" s="6"/>
      <c r="E3" s="6"/>
      <c r="F3" s="6"/>
      <c r="G3" s="6"/>
    </row>
    <row r="4" spans="2:13" x14ac:dyDescent="0.2">
      <c r="G4" s="276" t="s">
        <v>50</v>
      </c>
      <c r="H4" s="276"/>
      <c r="I4" s="276"/>
    </row>
    <row r="5" spans="2:13" ht="48.6" customHeight="1" x14ac:dyDescent="0.2">
      <c r="G5" s="292">
        <f>ミッション展開!C7</f>
        <v>0</v>
      </c>
      <c r="H5" s="292"/>
      <c r="I5" s="292"/>
    </row>
    <row r="6" spans="2:13" x14ac:dyDescent="0.2">
      <c r="G6" s="287" t="s">
        <v>0</v>
      </c>
      <c r="H6" s="287"/>
      <c r="I6" s="287"/>
    </row>
    <row r="7" spans="2:13" x14ac:dyDescent="0.2">
      <c r="G7" s="276" t="s">
        <v>6</v>
      </c>
      <c r="H7" s="276"/>
      <c r="I7" s="276"/>
    </row>
    <row r="8" spans="2:13" ht="28.2" customHeight="1" x14ac:dyDescent="0.2">
      <c r="G8" s="298"/>
      <c r="H8" s="299"/>
      <c r="I8" s="300"/>
    </row>
    <row r="9" spans="2:13" ht="21" customHeight="1" x14ac:dyDescent="0.2">
      <c r="G9" s="276" t="s">
        <v>48</v>
      </c>
      <c r="H9" s="276"/>
      <c r="I9" s="276"/>
    </row>
    <row r="10" spans="2:13" ht="17.399999999999999" customHeight="1" x14ac:dyDescent="0.2">
      <c r="G10" s="1">
        <v>1</v>
      </c>
      <c r="H10" s="1">
        <v>2</v>
      </c>
      <c r="I10" s="1">
        <v>3</v>
      </c>
    </row>
    <row r="11" spans="2:13" ht="58.8" customHeight="1" x14ac:dyDescent="0.2">
      <c r="E11" s="303" t="s">
        <v>112</v>
      </c>
      <c r="F11" s="304"/>
      <c r="G11" s="51"/>
      <c r="H11" s="51"/>
      <c r="I11" s="51"/>
    </row>
    <row r="12" spans="2:13" ht="72" customHeight="1" x14ac:dyDescent="0.2">
      <c r="E12" s="303" t="s">
        <v>116</v>
      </c>
      <c r="F12" s="304"/>
      <c r="G12" s="301"/>
      <c r="H12" s="301"/>
      <c r="I12" s="301"/>
    </row>
    <row r="13" spans="2:13" ht="24" customHeight="1" x14ac:dyDescent="0.2">
      <c r="G13" s="302"/>
      <c r="H13" s="302"/>
      <c r="I13" s="302"/>
      <c r="K13" s="1" t="s">
        <v>45</v>
      </c>
      <c r="L13" s="1" t="s">
        <v>46</v>
      </c>
      <c r="M13" s="1" t="s">
        <v>47</v>
      </c>
    </row>
    <row r="14" spans="2:13" ht="7.8" customHeight="1" x14ac:dyDescent="0.2"/>
    <row r="15" spans="2:13" ht="19.8" customHeight="1" x14ac:dyDescent="0.2">
      <c r="B15" s="291" t="s">
        <v>44</v>
      </c>
      <c r="C15" s="1">
        <v>1</v>
      </c>
      <c r="D15" s="293"/>
      <c r="E15" s="293"/>
      <c r="G15" s="8"/>
      <c r="H15" s="8"/>
      <c r="I15" s="8"/>
      <c r="K15" s="8"/>
      <c r="L15" s="8"/>
      <c r="M15" s="8"/>
    </row>
    <row r="16" spans="2:13" ht="19.8" customHeight="1" x14ac:dyDescent="0.2">
      <c r="B16" s="291"/>
      <c r="C16" s="1">
        <v>2</v>
      </c>
      <c r="D16" s="293"/>
      <c r="E16" s="293"/>
      <c r="G16" s="8"/>
      <c r="H16" s="8"/>
      <c r="I16" s="8"/>
      <c r="K16" s="8"/>
      <c r="L16" s="8"/>
      <c r="M16" s="8"/>
    </row>
    <row r="17" spans="2:13" ht="19.8" customHeight="1" x14ac:dyDescent="0.2">
      <c r="B17" s="291"/>
      <c r="C17" s="1">
        <v>3</v>
      </c>
      <c r="D17" s="293"/>
      <c r="E17" s="293"/>
      <c r="G17" s="8"/>
      <c r="H17" s="8"/>
      <c r="I17" s="8"/>
      <c r="K17" s="8"/>
      <c r="L17" s="8"/>
      <c r="M17" s="8"/>
    </row>
    <row r="18" spans="2:13" ht="19.8" customHeight="1" x14ac:dyDescent="0.2">
      <c r="B18" s="291"/>
      <c r="C18" s="1">
        <v>4</v>
      </c>
      <c r="D18" s="293"/>
      <c r="E18" s="293"/>
      <c r="G18" s="8"/>
      <c r="H18" s="8"/>
      <c r="I18" s="8"/>
      <c r="K18" s="8"/>
      <c r="L18" s="8"/>
      <c r="M18" s="8"/>
    </row>
    <row r="19" spans="2:13" ht="19.8" customHeight="1" x14ac:dyDescent="0.2">
      <c r="B19" s="291"/>
      <c r="C19" s="1">
        <v>5</v>
      </c>
      <c r="D19" s="293"/>
      <c r="E19" s="293"/>
      <c r="G19" s="8"/>
      <c r="H19" s="8"/>
      <c r="I19" s="8"/>
      <c r="K19" s="8"/>
      <c r="L19" s="8"/>
      <c r="M19" s="8"/>
    </row>
    <row r="20" spans="2:13" ht="19.8" customHeight="1" x14ac:dyDescent="0.2">
      <c r="B20" s="291"/>
      <c r="C20" s="1">
        <v>6</v>
      </c>
      <c r="D20" s="293"/>
      <c r="E20" s="293"/>
      <c r="G20" s="8"/>
      <c r="H20" s="8"/>
      <c r="I20" s="8"/>
      <c r="K20" s="8"/>
      <c r="L20" s="8"/>
      <c r="M20" s="8"/>
    </row>
    <row r="21" spans="2:13" ht="19.8" customHeight="1" x14ac:dyDescent="0.2">
      <c r="B21" s="291"/>
      <c r="C21" s="1">
        <v>7</v>
      </c>
      <c r="D21" s="293"/>
      <c r="E21" s="293"/>
      <c r="G21" s="8"/>
      <c r="H21" s="8"/>
      <c r="I21" s="8"/>
      <c r="K21" s="8"/>
      <c r="L21" s="8"/>
      <c r="M21" s="8"/>
    </row>
    <row r="22" spans="2:13" ht="9" customHeight="1" x14ac:dyDescent="0.2"/>
    <row r="23" spans="2:13" ht="76.2" customHeight="1" x14ac:dyDescent="0.2">
      <c r="E23" s="294" t="s">
        <v>49</v>
      </c>
      <c r="F23" s="295"/>
      <c r="G23" s="24"/>
      <c r="H23" s="24"/>
      <c r="I23" s="24"/>
      <c r="K23" s="289"/>
      <c r="L23" s="289"/>
      <c r="M23" s="289"/>
    </row>
    <row r="24" spans="2:13" x14ac:dyDescent="0.2">
      <c r="E24" s="296" t="s">
        <v>46</v>
      </c>
      <c r="F24" s="297"/>
      <c r="G24" s="26"/>
      <c r="H24" s="26"/>
      <c r="I24" s="26"/>
      <c r="K24" s="289"/>
      <c r="L24" s="289"/>
      <c r="M24" s="289"/>
    </row>
    <row r="25" spans="2:13" x14ac:dyDescent="0.2">
      <c r="E25" s="296" t="s">
        <v>47</v>
      </c>
      <c r="F25" s="297"/>
      <c r="G25" s="26"/>
      <c r="H25" s="26"/>
      <c r="I25" s="26"/>
      <c r="K25" s="289"/>
      <c r="L25" s="289"/>
      <c r="M25" s="289"/>
    </row>
  </sheetData>
  <mergeCells count="24">
    <mergeCell ref="D21:E21"/>
    <mergeCell ref="G7:I7"/>
    <mergeCell ref="G8:I8"/>
    <mergeCell ref="G12:G13"/>
    <mergeCell ref="H12:H13"/>
    <mergeCell ref="I12:I13"/>
    <mergeCell ref="E11:F11"/>
    <mergeCell ref="E12:F12"/>
    <mergeCell ref="K23:M25"/>
    <mergeCell ref="G6:I6"/>
    <mergeCell ref="B2:G2"/>
    <mergeCell ref="B15:B21"/>
    <mergeCell ref="G9:I9"/>
    <mergeCell ref="G4:I4"/>
    <mergeCell ref="G5:I5"/>
    <mergeCell ref="D15:E15"/>
    <mergeCell ref="D16:E16"/>
    <mergeCell ref="D17:E17"/>
    <mergeCell ref="D18:E18"/>
    <mergeCell ref="D19:E19"/>
    <mergeCell ref="D20:E20"/>
    <mergeCell ref="E23:F23"/>
    <mergeCell ref="E24:F24"/>
    <mergeCell ref="E25:F25"/>
  </mergeCells>
  <phoneticPr fontId="1"/>
  <printOptions horizontalCentered="1" verticalCentered="1"/>
  <pageMargins left="0.59055118110236227" right="0.59055118110236227" top="0.59055118110236227" bottom="0.59055118110236227" header="0.19685039370078741" footer="0.19685039370078741"/>
  <pageSetup paperSize="9" scale="90" orientation="landscape" verticalDpi="0" r:id="rId1"/>
  <headerFooter>
    <oddHeader>&amp;C&amp;A</oddHeader>
    <oddFooter>&amp;C&amp;F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8224C-B274-4EDD-A060-803C9B400F40}">
  <sheetPr>
    <pageSetUpPr fitToPage="1"/>
  </sheetPr>
  <dimension ref="B1:N16"/>
  <sheetViews>
    <sheetView showGridLines="0" zoomScaleNormal="100" workbookViewId="0">
      <selection activeCell="O10" sqref="O10"/>
    </sheetView>
  </sheetViews>
  <sheetFormatPr defaultColWidth="9.1796875" defaultRowHeight="13.2" x14ac:dyDescent="0.2"/>
  <cols>
    <col min="1" max="1" width="1.1796875" style="2" customWidth="1"/>
    <col min="2" max="2" width="9.453125" style="2" bestFit="1" customWidth="1"/>
    <col min="3" max="3" width="15.54296875" style="2" bestFit="1" customWidth="1"/>
    <col min="4" max="4" width="8.6328125" style="2" customWidth="1"/>
    <col min="5" max="5" width="2.1796875" style="3" customWidth="1"/>
    <col min="6" max="6" width="14.1796875" style="2" customWidth="1"/>
    <col min="7" max="7" width="24.54296875" style="2" customWidth="1"/>
    <col min="8" max="8" width="8.6328125" style="2" customWidth="1"/>
    <col min="9" max="11" width="6.7265625" style="2" customWidth="1"/>
    <col min="12" max="12" width="6.7265625" style="9" customWidth="1"/>
    <col min="13" max="14" width="6.7265625" style="2" customWidth="1"/>
    <col min="15" max="16" width="7.54296875" style="2" customWidth="1"/>
    <col min="17" max="24" width="4.81640625" style="2" customWidth="1"/>
    <col min="25" max="150" width="3.7265625" style="2" customWidth="1"/>
    <col min="151" max="16384" width="9.1796875" style="2"/>
  </cols>
  <sheetData>
    <row r="1" spans="2:14" ht="5.4" customHeight="1" x14ac:dyDescent="0.2"/>
    <row r="2" spans="2:14" ht="27.6" customHeight="1" x14ac:dyDescent="0.2">
      <c r="B2" s="6" t="s">
        <v>229</v>
      </c>
      <c r="C2" s="6"/>
      <c r="D2" s="6"/>
      <c r="F2" s="25" t="s">
        <v>108</v>
      </c>
      <c r="G2" s="63"/>
    </row>
    <row r="4" spans="2:14" s="220" customFormat="1" ht="24.6" customHeight="1" x14ac:dyDescent="0.2">
      <c r="B4" s="279" t="s">
        <v>259</v>
      </c>
      <c r="C4" s="280"/>
      <c r="D4" s="281"/>
      <c r="E4" s="219"/>
      <c r="F4" s="279" t="s">
        <v>265</v>
      </c>
      <c r="G4" s="280"/>
      <c r="H4" s="280"/>
      <c r="I4" s="280"/>
      <c r="J4" s="280"/>
      <c r="K4" s="280"/>
      <c r="L4" s="280"/>
      <c r="M4" s="280"/>
      <c r="N4" s="281"/>
    </row>
    <row r="5" spans="2:14" x14ac:dyDescent="0.2">
      <c r="F5" s="3"/>
      <c r="G5" s="3"/>
      <c r="H5" s="3"/>
      <c r="I5" s="3"/>
      <c r="J5" s="3"/>
      <c r="K5" s="3"/>
      <c r="L5" s="23"/>
      <c r="M5" s="3"/>
      <c r="N5" s="3"/>
    </row>
    <row r="6" spans="2:14" ht="31.2" customHeight="1" x14ac:dyDescent="0.2">
      <c r="B6" s="282" t="s">
        <v>245</v>
      </c>
      <c r="C6" s="213" t="s">
        <v>246</v>
      </c>
      <c r="D6" s="217"/>
      <c r="F6" s="1" t="s">
        <v>260</v>
      </c>
      <c r="G6" s="1" t="s">
        <v>261</v>
      </c>
      <c r="H6" s="1" t="s">
        <v>262</v>
      </c>
      <c r="I6" s="1" t="s">
        <v>263</v>
      </c>
      <c r="J6" s="276" t="s">
        <v>264</v>
      </c>
      <c r="K6" s="276"/>
      <c r="L6" s="276"/>
      <c r="M6" s="276"/>
      <c r="N6" s="276"/>
    </row>
    <row r="7" spans="2:14" ht="31.2" customHeight="1" x14ac:dyDescent="0.2">
      <c r="B7" s="283"/>
      <c r="C7" s="214" t="s">
        <v>247</v>
      </c>
      <c r="D7" s="218"/>
      <c r="F7" s="7"/>
      <c r="G7" s="7"/>
      <c r="H7" s="8"/>
      <c r="I7" s="7"/>
      <c r="J7" s="7"/>
      <c r="K7" s="7"/>
      <c r="L7" s="7"/>
      <c r="M7" s="7"/>
      <c r="N7" s="7"/>
    </row>
    <row r="8" spans="2:14" ht="31.2" customHeight="1" x14ac:dyDescent="0.2">
      <c r="B8" s="284" t="s">
        <v>248</v>
      </c>
      <c r="C8" s="215" t="s">
        <v>249</v>
      </c>
      <c r="D8" s="21"/>
      <c r="F8" s="7"/>
      <c r="G8" s="7"/>
      <c r="H8" s="8"/>
      <c r="I8" s="7"/>
      <c r="J8" s="7"/>
      <c r="K8" s="7"/>
      <c r="L8" s="7"/>
      <c r="M8" s="7"/>
      <c r="N8" s="7"/>
    </row>
    <row r="9" spans="2:14" ht="31.2" customHeight="1" x14ac:dyDescent="0.2">
      <c r="B9" s="283"/>
      <c r="C9" s="214" t="s">
        <v>250</v>
      </c>
      <c r="D9" s="218"/>
      <c r="F9" s="7"/>
      <c r="G9" s="7"/>
      <c r="H9" s="8"/>
      <c r="I9" s="7"/>
      <c r="J9" s="7"/>
      <c r="K9" s="7"/>
      <c r="L9" s="7"/>
      <c r="M9" s="7"/>
      <c r="N9" s="7"/>
    </row>
    <row r="10" spans="2:14" ht="31.2" customHeight="1" x14ac:dyDescent="0.2">
      <c r="B10" s="284" t="s">
        <v>251</v>
      </c>
      <c r="C10" s="215" t="s">
        <v>252</v>
      </c>
      <c r="D10" s="21"/>
      <c r="F10" s="7"/>
      <c r="G10" s="7"/>
      <c r="H10" s="8"/>
      <c r="I10" s="7"/>
      <c r="J10" s="7"/>
      <c r="K10" s="7"/>
      <c r="L10" s="7"/>
      <c r="M10" s="7"/>
      <c r="N10" s="7"/>
    </row>
    <row r="11" spans="2:14" ht="31.2" customHeight="1" x14ac:dyDescent="0.2">
      <c r="B11" s="283"/>
      <c r="C11" s="214" t="s">
        <v>253</v>
      </c>
      <c r="D11" s="218"/>
      <c r="F11" s="7"/>
      <c r="G11" s="7"/>
      <c r="H11" s="8"/>
      <c r="I11" s="7"/>
      <c r="J11" s="7"/>
      <c r="K11" s="7"/>
      <c r="L11" s="7"/>
      <c r="M11" s="7"/>
      <c r="N11" s="7"/>
    </row>
    <row r="12" spans="2:14" ht="31.2" customHeight="1" x14ac:dyDescent="0.2">
      <c r="B12" s="277" t="s">
        <v>254</v>
      </c>
      <c r="C12" s="215" t="s">
        <v>255</v>
      </c>
      <c r="D12" s="21"/>
      <c r="F12" s="7"/>
      <c r="G12" s="7"/>
      <c r="H12" s="8"/>
      <c r="I12" s="7"/>
      <c r="J12" s="7"/>
      <c r="K12" s="7"/>
      <c r="L12" s="7"/>
      <c r="M12" s="7"/>
      <c r="N12" s="7"/>
    </row>
    <row r="13" spans="2:14" ht="31.2" customHeight="1" x14ac:dyDescent="0.2">
      <c r="B13" s="278"/>
      <c r="C13" s="214" t="s">
        <v>256</v>
      </c>
      <c r="D13" s="218"/>
      <c r="F13" s="7"/>
      <c r="G13" s="7"/>
      <c r="H13" s="8"/>
      <c r="I13" s="7"/>
      <c r="J13" s="7"/>
      <c r="K13" s="7"/>
      <c r="L13" s="7"/>
      <c r="M13" s="7"/>
      <c r="N13" s="7"/>
    </row>
    <row r="14" spans="2:14" ht="31.2" customHeight="1" x14ac:dyDescent="0.2">
      <c r="B14" s="216" t="s">
        <v>257</v>
      </c>
      <c r="C14" s="15" t="s">
        <v>258</v>
      </c>
      <c r="D14" s="17"/>
      <c r="F14" s="7"/>
      <c r="G14" s="7"/>
      <c r="H14" s="8"/>
      <c r="I14" s="7"/>
      <c r="J14" s="7"/>
      <c r="K14" s="7"/>
      <c r="L14" s="7"/>
      <c r="M14" s="7"/>
      <c r="N14" s="7"/>
    </row>
    <row r="15" spans="2:14" ht="7.8" customHeight="1" x14ac:dyDescent="0.2"/>
    <row r="16" spans="2:14" ht="31.2" customHeight="1" x14ac:dyDescent="0.2">
      <c r="G16" s="25" t="s">
        <v>266</v>
      </c>
      <c r="H16" s="8"/>
    </row>
  </sheetData>
  <mergeCells count="7">
    <mergeCell ref="B12:B13"/>
    <mergeCell ref="B4:D4"/>
    <mergeCell ref="F4:N4"/>
    <mergeCell ref="J6:N6"/>
    <mergeCell ref="B6:B7"/>
    <mergeCell ref="B8:B9"/>
    <mergeCell ref="B10:B11"/>
  </mergeCells>
  <phoneticPr fontId="1"/>
  <pageMargins left="0.59055118110236227" right="0.59055118110236227" top="0.59055118110236227" bottom="0.59055118110236227" header="0.19685039370078741" footer="0.19685039370078741"/>
  <pageSetup paperSize="9" scale="87" orientation="landscape" verticalDpi="0" r:id="rId1"/>
  <headerFooter>
    <oddHeader>&amp;C&amp;A</oddHeader>
    <oddFooter>&amp;C&amp;F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81DBA-8363-4FBF-95ED-06D935FEDFDA}">
  <sheetPr>
    <pageSetUpPr fitToPage="1"/>
  </sheetPr>
  <dimension ref="B2:U17"/>
  <sheetViews>
    <sheetView showGridLines="0" zoomScaleNormal="100" workbookViewId="0">
      <pane xSplit="4" ySplit="5" topLeftCell="E12" activePane="bottomRight" state="frozen"/>
      <selection pane="topRight" activeCell="E1" sqref="E1"/>
      <selection pane="bottomLeft" activeCell="A8" sqref="A8"/>
      <selection pane="bottomRight" activeCell="N15" sqref="N15"/>
    </sheetView>
  </sheetViews>
  <sheetFormatPr defaultColWidth="9.1796875" defaultRowHeight="13.2" x14ac:dyDescent="0.2"/>
  <cols>
    <col min="1" max="1" width="1.1796875" style="2" customWidth="1"/>
    <col min="2" max="2" width="3.54296875" style="2" customWidth="1"/>
    <col min="3" max="3" width="11.54296875" style="2" customWidth="1"/>
    <col min="4" max="4" width="3.08984375" style="2" bestFit="1" customWidth="1"/>
    <col min="5" max="19" width="8.54296875" style="2" customWidth="1"/>
    <col min="20" max="20" width="3.7265625" style="47" customWidth="1"/>
    <col min="21" max="147" width="3.7265625" style="2" customWidth="1"/>
    <col min="148" max="16384" width="9.1796875" style="2"/>
  </cols>
  <sheetData>
    <row r="2" spans="2:21" ht="26.4" customHeight="1" x14ac:dyDescent="0.2">
      <c r="E2" s="317" t="s">
        <v>268</v>
      </c>
      <c r="F2" s="318"/>
      <c r="G2" s="318"/>
      <c r="H2" s="318" t="s">
        <v>269</v>
      </c>
      <c r="I2" s="318"/>
      <c r="J2" s="318"/>
      <c r="K2" s="318" t="s">
        <v>270</v>
      </c>
      <c r="L2" s="318"/>
      <c r="M2" s="318"/>
      <c r="N2" s="318" t="s">
        <v>271</v>
      </c>
      <c r="O2" s="318"/>
      <c r="P2" s="318"/>
      <c r="Q2" s="318"/>
      <c r="R2" s="318"/>
      <c r="S2" s="318"/>
    </row>
    <row r="3" spans="2:21" ht="22.8" customHeight="1" x14ac:dyDescent="0.2">
      <c r="E3" s="276" t="s">
        <v>272</v>
      </c>
      <c r="F3" s="276"/>
      <c r="G3" s="276"/>
      <c r="H3" s="276" t="s">
        <v>273</v>
      </c>
      <c r="I3" s="276"/>
      <c r="J3" s="276"/>
      <c r="K3" s="276" t="s">
        <v>274</v>
      </c>
      <c r="L3" s="276"/>
      <c r="M3" s="276"/>
      <c r="N3" s="276" t="s">
        <v>275</v>
      </c>
      <c r="O3" s="276"/>
      <c r="P3" s="276"/>
      <c r="Q3" s="276" t="s">
        <v>276</v>
      </c>
      <c r="R3" s="276"/>
      <c r="S3" s="276"/>
    </row>
    <row r="4" spans="2:21" s="3" customFormat="1" x14ac:dyDescent="0.2">
      <c r="E4" s="222">
        <v>1</v>
      </c>
      <c r="F4" s="222">
        <v>2</v>
      </c>
      <c r="G4" s="222">
        <v>3</v>
      </c>
      <c r="H4" s="222">
        <v>4</v>
      </c>
      <c r="I4" s="222">
        <v>5</v>
      </c>
      <c r="J4" s="222">
        <v>6</v>
      </c>
      <c r="K4" s="222">
        <v>7</v>
      </c>
      <c r="L4" s="222">
        <v>8</v>
      </c>
      <c r="M4" s="222">
        <v>9</v>
      </c>
      <c r="N4" s="222">
        <v>10</v>
      </c>
      <c r="O4" s="222">
        <v>11</v>
      </c>
      <c r="P4" s="222">
        <v>12</v>
      </c>
      <c r="Q4" s="222">
        <v>13</v>
      </c>
      <c r="R4" s="222">
        <v>14</v>
      </c>
      <c r="S4" s="222">
        <v>15</v>
      </c>
      <c r="T4" s="223"/>
      <c r="U4" s="2"/>
    </row>
    <row r="5" spans="2:21" s="3" customFormat="1" ht="32.4" customHeight="1" x14ac:dyDescent="0.2">
      <c r="B5" s="224" t="s">
        <v>277</v>
      </c>
      <c r="C5" s="225" t="s">
        <v>278</v>
      </c>
      <c r="D5" s="224" t="s">
        <v>65</v>
      </c>
      <c r="E5" s="210" t="s">
        <v>279</v>
      </c>
      <c r="F5" s="211" t="s">
        <v>280</v>
      </c>
      <c r="G5" s="211" t="s">
        <v>281</v>
      </c>
      <c r="H5" s="211" t="s">
        <v>282</v>
      </c>
      <c r="I5" s="211" t="s">
        <v>283</v>
      </c>
      <c r="J5" s="211" t="s">
        <v>284</v>
      </c>
      <c r="K5" s="211" t="s">
        <v>285</v>
      </c>
      <c r="L5" s="211" t="s">
        <v>286</v>
      </c>
      <c r="M5" s="211" t="s">
        <v>287</v>
      </c>
      <c r="N5" s="211" t="s">
        <v>288</v>
      </c>
      <c r="O5" s="211" t="s">
        <v>289</v>
      </c>
      <c r="P5" s="211" t="s">
        <v>290</v>
      </c>
      <c r="Q5" s="211" t="s">
        <v>291</v>
      </c>
      <c r="R5" s="211" t="s">
        <v>292</v>
      </c>
      <c r="S5" s="211" t="s">
        <v>293</v>
      </c>
      <c r="T5" s="223"/>
      <c r="U5" s="2"/>
    </row>
    <row r="6" spans="2:21" ht="66" customHeight="1" x14ac:dyDescent="0.2">
      <c r="B6" s="291" t="s">
        <v>294</v>
      </c>
      <c r="C6" s="309" t="s">
        <v>295</v>
      </c>
      <c r="D6" s="226" t="s">
        <v>296</v>
      </c>
      <c r="E6" s="227"/>
      <c r="F6" s="227"/>
      <c r="G6" s="227"/>
      <c r="H6" s="227"/>
      <c r="I6" s="227"/>
      <c r="J6" s="18" t="s">
        <v>297</v>
      </c>
      <c r="K6" s="227"/>
      <c r="L6" s="227"/>
      <c r="M6" s="18" t="s">
        <v>298</v>
      </c>
      <c r="N6" s="227"/>
      <c r="O6" s="18" t="s">
        <v>299</v>
      </c>
      <c r="P6" s="18" t="s">
        <v>300</v>
      </c>
      <c r="Q6" s="18" t="s">
        <v>301</v>
      </c>
      <c r="R6" s="18" t="s">
        <v>302</v>
      </c>
      <c r="S6" s="18" t="s">
        <v>303</v>
      </c>
      <c r="T6" s="223">
        <f>COUNTA(E6:S6)</f>
        <v>7</v>
      </c>
    </row>
    <row r="7" spans="2:21" ht="66" customHeight="1" x14ac:dyDescent="0.2">
      <c r="B7" s="291"/>
      <c r="C7" s="310"/>
      <c r="D7" s="228" t="s">
        <v>304</v>
      </c>
      <c r="E7" s="227"/>
      <c r="F7" s="227"/>
      <c r="G7" s="227"/>
      <c r="H7" s="227"/>
      <c r="I7" s="227"/>
      <c r="J7" s="18" t="s">
        <v>305</v>
      </c>
      <c r="K7" s="227"/>
      <c r="L7" s="18" t="s">
        <v>306</v>
      </c>
      <c r="M7" s="18" t="s">
        <v>307</v>
      </c>
      <c r="N7" s="227"/>
      <c r="O7" s="18" t="s">
        <v>308</v>
      </c>
      <c r="P7" s="18" t="s">
        <v>309</v>
      </c>
      <c r="Q7" s="18" t="s">
        <v>310</v>
      </c>
      <c r="R7" s="18" t="s">
        <v>311</v>
      </c>
      <c r="S7" s="18" t="s">
        <v>312</v>
      </c>
      <c r="T7" s="223">
        <f t="shared" ref="T7:T14" si="0">COUNTA(E7:S7)</f>
        <v>8</v>
      </c>
    </row>
    <row r="8" spans="2:21" ht="66" customHeight="1" thickBot="1" x14ac:dyDescent="0.25">
      <c r="B8" s="308"/>
      <c r="C8" s="310"/>
      <c r="D8" s="229" t="s">
        <v>313</v>
      </c>
      <c r="E8" s="230"/>
      <c r="F8" s="230"/>
      <c r="G8" s="230"/>
      <c r="H8" s="230"/>
      <c r="I8" s="230"/>
      <c r="J8" s="231" t="s">
        <v>314</v>
      </c>
      <c r="K8" s="230"/>
      <c r="L8" s="231" t="s">
        <v>315</v>
      </c>
      <c r="M8" s="231" t="s">
        <v>316</v>
      </c>
      <c r="N8" s="230"/>
      <c r="O8" s="231" t="s">
        <v>317</v>
      </c>
      <c r="P8" s="231" t="s">
        <v>318</v>
      </c>
      <c r="Q8" s="231" t="s">
        <v>319</v>
      </c>
      <c r="R8" s="231" t="s">
        <v>320</v>
      </c>
      <c r="S8" s="231" t="s">
        <v>321</v>
      </c>
      <c r="T8" s="223">
        <f t="shared" si="0"/>
        <v>8</v>
      </c>
    </row>
    <row r="9" spans="2:21" ht="66" customHeight="1" thickTop="1" x14ac:dyDescent="0.2">
      <c r="B9" s="311" t="s">
        <v>322</v>
      </c>
      <c r="C9" s="313" t="s">
        <v>323</v>
      </c>
      <c r="D9" s="232" t="s">
        <v>324</v>
      </c>
      <c r="E9" s="233"/>
      <c r="F9" s="234" t="s">
        <v>325</v>
      </c>
      <c r="G9" s="234" t="s">
        <v>326</v>
      </c>
      <c r="H9" s="233"/>
      <c r="I9" s="234" t="s">
        <v>327</v>
      </c>
      <c r="J9" s="233"/>
      <c r="K9" s="234" t="s">
        <v>328</v>
      </c>
      <c r="L9" s="234" t="s">
        <v>329</v>
      </c>
      <c r="M9" s="234" t="s">
        <v>330</v>
      </c>
      <c r="N9" s="234" t="s">
        <v>331</v>
      </c>
      <c r="O9" s="234" t="s">
        <v>332</v>
      </c>
      <c r="P9" s="234" t="s">
        <v>333</v>
      </c>
      <c r="Q9" s="234" t="s">
        <v>334</v>
      </c>
      <c r="R9" s="234" t="s">
        <v>335</v>
      </c>
      <c r="S9" s="233"/>
      <c r="T9" s="223">
        <f t="shared" si="0"/>
        <v>11</v>
      </c>
    </row>
    <row r="10" spans="2:21" ht="66" customHeight="1" x14ac:dyDescent="0.2">
      <c r="B10" s="291"/>
      <c r="C10" s="310"/>
      <c r="D10" s="228" t="s">
        <v>336</v>
      </c>
      <c r="E10" s="227"/>
      <c r="F10" s="18" t="s">
        <v>337</v>
      </c>
      <c r="G10" s="18" t="s">
        <v>338</v>
      </c>
      <c r="H10" s="227"/>
      <c r="I10" s="18" t="s">
        <v>339</v>
      </c>
      <c r="J10" s="227"/>
      <c r="K10" s="18" t="s">
        <v>340</v>
      </c>
      <c r="L10" s="18" t="s">
        <v>341</v>
      </c>
      <c r="M10" s="18" t="s">
        <v>342</v>
      </c>
      <c r="N10" s="18" t="s">
        <v>343</v>
      </c>
      <c r="O10" s="18" t="s">
        <v>344</v>
      </c>
      <c r="P10" s="18" t="s">
        <v>345</v>
      </c>
      <c r="Q10" s="18" t="s">
        <v>346</v>
      </c>
      <c r="R10" s="227"/>
      <c r="S10" s="227"/>
      <c r="T10" s="223">
        <f t="shared" si="0"/>
        <v>10</v>
      </c>
    </row>
    <row r="11" spans="2:21" ht="66" customHeight="1" thickBot="1" x14ac:dyDescent="0.25">
      <c r="B11" s="312"/>
      <c r="C11" s="314"/>
      <c r="D11" s="235" t="s">
        <v>347</v>
      </c>
      <c r="E11" s="236"/>
      <c r="F11" s="237" t="s">
        <v>348</v>
      </c>
      <c r="G11" s="237" t="s">
        <v>349</v>
      </c>
      <c r="H11" s="237" t="s">
        <v>350</v>
      </c>
      <c r="I11" s="237" t="s">
        <v>351</v>
      </c>
      <c r="J11" s="236"/>
      <c r="K11" s="237" t="s">
        <v>352</v>
      </c>
      <c r="L11" s="237" t="s">
        <v>353</v>
      </c>
      <c r="M11" s="237" t="s">
        <v>354</v>
      </c>
      <c r="N11" s="237" t="s">
        <v>355</v>
      </c>
      <c r="O11" s="237" t="s">
        <v>356</v>
      </c>
      <c r="P11" s="237" t="s">
        <v>357</v>
      </c>
      <c r="Q11" s="236"/>
      <c r="R11" s="236"/>
      <c r="S11" s="236"/>
      <c r="T11" s="223">
        <f t="shared" si="0"/>
        <v>10</v>
      </c>
    </row>
    <row r="12" spans="2:21" ht="66" customHeight="1" thickTop="1" x14ac:dyDescent="0.2">
      <c r="B12" s="315" t="s">
        <v>358</v>
      </c>
      <c r="C12" s="310" t="s">
        <v>359</v>
      </c>
      <c r="D12" s="238" t="s">
        <v>360</v>
      </c>
      <c r="E12" s="239" t="s">
        <v>361</v>
      </c>
      <c r="F12" s="239" t="s">
        <v>362</v>
      </c>
      <c r="G12" s="240"/>
      <c r="H12" s="239" t="s">
        <v>363</v>
      </c>
      <c r="I12" s="239" t="s">
        <v>364</v>
      </c>
      <c r="J12" s="240"/>
      <c r="K12" s="239" t="s">
        <v>365</v>
      </c>
      <c r="L12" s="239" t="s">
        <v>366</v>
      </c>
      <c r="M12" s="240"/>
      <c r="N12" s="239" t="s">
        <v>367</v>
      </c>
      <c r="O12" s="240"/>
      <c r="P12" s="239" t="s">
        <v>368</v>
      </c>
      <c r="Q12" s="240"/>
      <c r="R12" s="240"/>
      <c r="S12" s="240"/>
      <c r="T12" s="223">
        <f t="shared" si="0"/>
        <v>8</v>
      </c>
    </row>
    <row r="13" spans="2:21" ht="66" customHeight="1" x14ac:dyDescent="0.2">
      <c r="B13" s="291"/>
      <c r="C13" s="310"/>
      <c r="D13" s="228" t="s">
        <v>369</v>
      </c>
      <c r="E13" s="18" t="s">
        <v>370</v>
      </c>
      <c r="F13" s="18" t="s">
        <v>371</v>
      </c>
      <c r="G13" s="227"/>
      <c r="H13" s="18" t="s">
        <v>372</v>
      </c>
      <c r="I13" s="227"/>
      <c r="J13" s="227"/>
      <c r="K13" s="18" t="s">
        <v>373</v>
      </c>
      <c r="L13" s="18" t="s">
        <v>374</v>
      </c>
      <c r="M13" s="227"/>
      <c r="N13" s="18" t="s">
        <v>375</v>
      </c>
      <c r="O13" s="227"/>
      <c r="P13" s="18" t="s">
        <v>376</v>
      </c>
      <c r="Q13" s="227"/>
      <c r="R13" s="227"/>
      <c r="S13" s="227"/>
      <c r="T13" s="223">
        <f t="shared" si="0"/>
        <v>7</v>
      </c>
    </row>
    <row r="14" spans="2:21" ht="66" customHeight="1" x14ac:dyDescent="0.2">
      <c r="B14" s="291"/>
      <c r="C14" s="316"/>
      <c r="D14" s="228" t="s">
        <v>377</v>
      </c>
      <c r="E14" s="18" t="s">
        <v>378</v>
      </c>
      <c r="F14" s="18" t="s">
        <v>379</v>
      </c>
      <c r="G14" s="227"/>
      <c r="H14" s="18" t="s">
        <v>380</v>
      </c>
      <c r="I14" s="227"/>
      <c r="J14" s="227"/>
      <c r="K14" s="227"/>
      <c r="L14" s="18" t="s">
        <v>381</v>
      </c>
      <c r="M14" s="227"/>
      <c r="N14" s="18" t="s">
        <v>382</v>
      </c>
      <c r="O14" s="227"/>
      <c r="P14" s="18" t="s">
        <v>383</v>
      </c>
      <c r="Q14" s="227"/>
      <c r="R14" s="227"/>
      <c r="S14" s="227"/>
      <c r="T14" s="223">
        <f t="shared" si="0"/>
        <v>6</v>
      </c>
    </row>
    <row r="15" spans="2:21" ht="25.8" customHeight="1" x14ac:dyDescent="0.2"/>
    <row r="16" spans="2:21" ht="25.8" customHeight="1" x14ac:dyDescent="0.2"/>
    <row r="17" ht="25.8" customHeight="1" x14ac:dyDescent="0.2"/>
  </sheetData>
  <mergeCells count="15">
    <mergeCell ref="E2:G2"/>
    <mergeCell ref="H2:J2"/>
    <mergeCell ref="K2:M2"/>
    <mergeCell ref="N2:S2"/>
    <mergeCell ref="E3:G3"/>
    <mergeCell ref="H3:J3"/>
    <mergeCell ref="K3:M3"/>
    <mergeCell ref="N3:P3"/>
    <mergeCell ref="Q3:S3"/>
    <mergeCell ref="B6:B8"/>
    <mergeCell ref="C6:C8"/>
    <mergeCell ref="B9:B11"/>
    <mergeCell ref="C9:C11"/>
    <mergeCell ref="B12:B14"/>
    <mergeCell ref="C12:C14"/>
  </mergeCells>
  <phoneticPr fontId="1"/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74" orientation="landscape" verticalDpi="0" r:id="rId1"/>
  <headerFooter>
    <oddHeader>&amp;C&amp;A</oddHeader>
    <oddFooter>&amp;C&amp;F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9D6B0-02CB-469C-BC6F-13D3B6015C3B}">
  <dimension ref="B1:K29"/>
  <sheetViews>
    <sheetView showGridLines="0" zoomScaleNormal="100" workbookViewId="0">
      <selection activeCell="K5" sqref="K5:K8"/>
    </sheetView>
  </sheetViews>
  <sheetFormatPr defaultColWidth="9.1796875" defaultRowHeight="13.2" x14ac:dyDescent="0.2"/>
  <cols>
    <col min="1" max="1" width="1.1796875" style="2" customWidth="1"/>
    <col min="2" max="2" width="7.54296875" style="2" customWidth="1"/>
    <col min="3" max="3" width="37.08984375" style="2" customWidth="1"/>
    <col min="4" max="4" width="6" style="2" customWidth="1"/>
    <col min="5" max="5" width="3.26953125" style="2" bestFit="1" customWidth="1"/>
    <col min="6" max="6" width="38.453125" style="2" customWidth="1"/>
    <col min="7" max="7" width="1" style="9" customWidth="1"/>
    <col min="8" max="11" width="3" style="2" customWidth="1"/>
    <col min="12" max="14" width="0.54296875" style="2" customWidth="1"/>
    <col min="15" max="19" width="4.81640625" style="2" customWidth="1"/>
    <col min="20" max="145" width="3.7265625" style="2" customWidth="1"/>
    <col min="146" max="16384" width="9.1796875" style="2"/>
  </cols>
  <sheetData>
    <row r="1" spans="2:11" ht="5.4" customHeight="1" x14ac:dyDescent="0.2"/>
    <row r="2" spans="2:11" ht="27.6" customHeight="1" x14ac:dyDescent="0.2">
      <c r="B2" s="65" t="s">
        <v>118</v>
      </c>
      <c r="C2" s="65"/>
      <c r="D2" s="65"/>
      <c r="E2" s="66" t="s">
        <v>119</v>
      </c>
      <c r="F2" s="64">
        <f>ミッション展開!H2</f>
        <v>0</v>
      </c>
    </row>
    <row r="3" spans="2:11" ht="8.4" customHeight="1" x14ac:dyDescent="0.2"/>
    <row r="4" spans="2:11" ht="18" customHeight="1" x14ac:dyDescent="0.2">
      <c r="B4" s="1" t="s">
        <v>38</v>
      </c>
      <c r="C4" s="5" t="s">
        <v>39</v>
      </c>
      <c r="D4" s="307"/>
      <c r="E4" s="276" t="s">
        <v>41</v>
      </c>
      <c r="F4" s="276"/>
      <c r="H4" s="276" t="s">
        <v>42</v>
      </c>
      <c r="I4" s="276"/>
      <c r="J4" s="276"/>
      <c r="K4" s="276"/>
    </row>
    <row r="5" spans="2:11" ht="19.8" customHeight="1" x14ac:dyDescent="0.2">
      <c r="B5" s="16" t="s">
        <v>7</v>
      </c>
      <c r="C5" s="19" t="s">
        <v>8</v>
      </c>
      <c r="D5" s="307"/>
      <c r="E5" s="306">
        <f>ミッション展開!C7</f>
        <v>0</v>
      </c>
      <c r="F5" s="306"/>
      <c r="H5" s="305" t="s">
        <v>43</v>
      </c>
      <c r="I5" s="305" t="s">
        <v>43</v>
      </c>
      <c r="J5" s="305" t="s">
        <v>43</v>
      </c>
      <c r="K5" s="305" t="s">
        <v>43</v>
      </c>
    </row>
    <row r="6" spans="2:11" ht="19.8" customHeight="1" x14ac:dyDescent="0.2">
      <c r="B6" s="10"/>
      <c r="C6" s="11" t="s">
        <v>9</v>
      </c>
      <c r="D6" s="307"/>
      <c r="E6" s="306"/>
      <c r="F6" s="306"/>
      <c r="G6" s="2"/>
      <c r="H6" s="305"/>
      <c r="I6" s="305"/>
      <c r="J6" s="305"/>
      <c r="K6" s="305"/>
    </row>
    <row r="7" spans="2:11" ht="19.8" customHeight="1" x14ac:dyDescent="0.2">
      <c r="B7" s="17"/>
      <c r="C7" s="20" t="s">
        <v>10</v>
      </c>
      <c r="D7" s="307"/>
      <c r="E7" s="287" t="s">
        <v>0</v>
      </c>
      <c r="F7" s="287"/>
      <c r="H7" s="305"/>
      <c r="I7" s="305"/>
      <c r="J7" s="305"/>
      <c r="K7" s="305"/>
    </row>
    <row r="8" spans="2:11" ht="19.8" customHeight="1" x14ac:dyDescent="0.2">
      <c r="B8" s="10" t="s">
        <v>11</v>
      </c>
      <c r="C8" s="11" t="s">
        <v>12</v>
      </c>
      <c r="E8" s="286" t="s">
        <v>40</v>
      </c>
      <c r="F8" s="288"/>
      <c r="H8" s="305"/>
      <c r="I8" s="305"/>
      <c r="J8" s="305"/>
      <c r="K8" s="305"/>
    </row>
    <row r="9" spans="2:11" ht="19.8" customHeight="1" x14ac:dyDescent="0.2">
      <c r="B9" s="10"/>
      <c r="C9" s="11" t="s">
        <v>13</v>
      </c>
      <c r="E9" s="1">
        <v>1</v>
      </c>
      <c r="F9" s="18"/>
      <c r="H9" s="1"/>
      <c r="I9" s="1"/>
      <c r="J9" s="1"/>
      <c r="K9" s="1"/>
    </row>
    <row r="10" spans="2:11" ht="19.8" customHeight="1" x14ac:dyDescent="0.2">
      <c r="B10" s="10"/>
      <c r="C10" s="11" t="s">
        <v>14</v>
      </c>
      <c r="E10" s="1">
        <v>2</v>
      </c>
      <c r="F10" s="18"/>
      <c r="H10" s="1"/>
      <c r="I10" s="1"/>
      <c r="J10" s="1"/>
      <c r="K10" s="1"/>
    </row>
    <row r="11" spans="2:11" ht="19.8" customHeight="1" x14ac:dyDescent="0.2">
      <c r="B11" s="17"/>
      <c r="C11" s="20" t="s">
        <v>15</v>
      </c>
      <c r="E11" s="1">
        <v>3</v>
      </c>
      <c r="F11" s="18"/>
      <c r="H11" s="1"/>
      <c r="I11" s="1"/>
      <c r="J11" s="1"/>
      <c r="K11" s="1"/>
    </row>
    <row r="12" spans="2:11" ht="19.8" customHeight="1" x14ac:dyDescent="0.2">
      <c r="B12" s="10" t="s">
        <v>16</v>
      </c>
      <c r="C12" s="11" t="s">
        <v>17</v>
      </c>
      <c r="E12" s="1">
        <v>4</v>
      </c>
      <c r="F12" s="18"/>
      <c r="H12" s="1"/>
      <c r="I12" s="1"/>
      <c r="J12" s="1"/>
      <c r="K12" s="1"/>
    </row>
    <row r="13" spans="2:11" ht="19.8" customHeight="1" x14ac:dyDescent="0.2">
      <c r="B13" s="10"/>
      <c r="C13" s="11" t="s">
        <v>18</v>
      </c>
      <c r="E13" s="1">
        <v>5</v>
      </c>
      <c r="F13" s="18"/>
      <c r="H13" s="1"/>
      <c r="I13" s="1"/>
      <c r="J13" s="1"/>
      <c r="K13" s="1"/>
    </row>
    <row r="14" spans="2:11" ht="19.8" customHeight="1" x14ac:dyDescent="0.2">
      <c r="B14" s="17"/>
      <c r="C14" s="20" t="s">
        <v>19</v>
      </c>
      <c r="E14" s="1">
        <v>6</v>
      </c>
      <c r="F14" s="18"/>
      <c r="H14" s="1"/>
      <c r="I14" s="1"/>
      <c r="J14" s="1"/>
      <c r="K14" s="1"/>
    </row>
    <row r="15" spans="2:11" ht="19.8" customHeight="1" x14ac:dyDescent="0.2">
      <c r="B15" s="10" t="s">
        <v>20</v>
      </c>
      <c r="C15" s="11" t="s">
        <v>21</v>
      </c>
      <c r="E15" s="1">
        <v>7</v>
      </c>
      <c r="F15" s="18"/>
      <c r="H15" s="1"/>
      <c r="I15" s="1"/>
      <c r="J15" s="1"/>
      <c r="K15" s="1"/>
    </row>
    <row r="16" spans="2:11" ht="19.8" customHeight="1" x14ac:dyDescent="0.2">
      <c r="B16" s="10"/>
      <c r="C16" s="11" t="s">
        <v>22</v>
      </c>
      <c r="E16" s="1">
        <v>8</v>
      </c>
      <c r="F16" s="18"/>
      <c r="H16" s="1"/>
      <c r="I16" s="1"/>
      <c r="J16" s="1"/>
      <c r="K16" s="1"/>
    </row>
    <row r="17" spans="2:11" ht="19.8" customHeight="1" x14ac:dyDescent="0.2">
      <c r="B17" s="17"/>
      <c r="C17" s="20" t="s">
        <v>23</v>
      </c>
      <c r="E17" s="1">
        <v>9</v>
      </c>
      <c r="F17" s="18"/>
      <c r="H17" s="1"/>
      <c r="I17" s="1"/>
      <c r="J17" s="1"/>
      <c r="K17" s="1"/>
    </row>
    <row r="18" spans="2:11" ht="19.8" customHeight="1" x14ac:dyDescent="0.2">
      <c r="B18" s="10" t="s">
        <v>24</v>
      </c>
      <c r="C18" s="11" t="s">
        <v>25</v>
      </c>
      <c r="E18" s="1">
        <v>10</v>
      </c>
      <c r="F18" s="18"/>
      <c r="H18" s="1"/>
      <c r="I18" s="1"/>
      <c r="J18" s="1"/>
      <c r="K18" s="1"/>
    </row>
    <row r="19" spans="2:11" ht="19.8" customHeight="1" x14ac:dyDescent="0.2">
      <c r="B19" s="10"/>
      <c r="C19" s="11" t="s">
        <v>26</v>
      </c>
      <c r="E19" s="1">
        <v>11</v>
      </c>
      <c r="F19" s="18"/>
      <c r="H19" s="1"/>
      <c r="I19" s="1"/>
      <c r="J19" s="1"/>
      <c r="K19" s="1"/>
    </row>
    <row r="20" spans="2:11" ht="19.8" customHeight="1" x14ac:dyDescent="0.2">
      <c r="B20" s="10"/>
      <c r="C20" s="11" t="s">
        <v>27</v>
      </c>
      <c r="E20" s="1">
        <v>12</v>
      </c>
      <c r="F20" s="18"/>
      <c r="H20" s="1"/>
      <c r="I20" s="1"/>
      <c r="J20" s="1"/>
      <c r="K20" s="1"/>
    </row>
    <row r="21" spans="2:11" ht="19.8" customHeight="1" x14ac:dyDescent="0.2">
      <c r="B21" s="17"/>
      <c r="C21" s="20" t="s">
        <v>28</v>
      </c>
      <c r="E21" s="1">
        <v>13</v>
      </c>
      <c r="F21" s="18"/>
      <c r="H21" s="1"/>
      <c r="I21" s="1"/>
      <c r="J21" s="1"/>
      <c r="K21" s="1"/>
    </row>
    <row r="22" spans="2:11" ht="19.8" customHeight="1" x14ac:dyDescent="0.2">
      <c r="B22" s="10" t="s">
        <v>29</v>
      </c>
      <c r="C22" s="11" t="s">
        <v>30</v>
      </c>
      <c r="E22" s="1">
        <v>14</v>
      </c>
      <c r="F22" s="18"/>
      <c r="H22" s="1"/>
      <c r="I22" s="1"/>
      <c r="J22" s="1"/>
      <c r="K22" s="1"/>
    </row>
    <row r="23" spans="2:11" ht="19.8" customHeight="1" x14ac:dyDescent="0.2">
      <c r="B23" s="10"/>
      <c r="C23" s="11" t="s">
        <v>31</v>
      </c>
      <c r="E23" s="1">
        <v>15</v>
      </c>
      <c r="F23" s="18"/>
      <c r="H23" s="1"/>
      <c r="I23" s="1"/>
      <c r="J23" s="1"/>
      <c r="K23" s="1"/>
    </row>
    <row r="24" spans="2:11" ht="19.8" customHeight="1" x14ac:dyDescent="0.2">
      <c r="B24" s="10"/>
      <c r="C24" s="11" t="s">
        <v>32</v>
      </c>
      <c r="E24" s="1">
        <v>16</v>
      </c>
      <c r="F24" s="18"/>
      <c r="H24" s="1"/>
      <c r="I24" s="1"/>
      <c r="J24" s="1"/>
      <c r="K24" s="1"/>
    </row>
    <row r="25" spans="2:11" ht="19.8" customHeight="1" x14ac:dyDescent="0.2">
      <c r="B25" s="17"/>
      <c r="C25" s="20" t="s">
        <v>33</v>
      </c>
      <c r="E25" s="1">
        <v>17</v>
      </c>
      <c r="F25" s="18"/>
      <c r="H25" s="1"/>
      <c r="I25" s="1"/>
      <c r="J25" s="1"/>
      <c r="K25" s="1"/>
    </row>
    <row r="26" spans="2:11" ht="19.8" customHeight="1" x14ac:dyDescent="0.2">
      <c r="B26" s="10" t="s">
        <v>34</v>
      </c>
      <c r="C26" s="11" t="s">
        <v>35</v>
      </c>
      <c r="E26" s="1">
        <v>18</v>
      </c>
      <c r="F26" s="18"/>
      <c r="H26" s="1"/>
      <c r="I26" s="1"/>
      <c r="J26" s="1"/>
      <c r="K26" s="1"/>
    </row>
    <row r="27" spans="2:11" ht="19.8" customHeight="1" x14ac:dyDescent="0.2">
      <c r="B27" s="10"/>
      <c r="C27" s="11" t="s">
        <v>36</v>
      </c>
      <c r="E27" s="1">
        <v>19</v>
      </c>
      <c r="F27" s="18"/>
      <c r="H27" s="1"/>
      <c r="I27" s="1"/>
      <c r="J27" s="1"/>
      <c r="K27" s="1"/>
    </row>
    <row r="28" spans="2:11" ht="19.8" customHeight="1" x14ac:dyDescent="0.2">
      <c r="B28" s="17"/>
      <c r="C28" s="20" t="s">
        <v>37</v>
      </c>
      <c r="D28" s="21"/>
      <c r="E28" s="1">
        <v>20</v>
      </c>
      <c r="F28" s="18"/>
      <c r="H28" s="1"/>
      <c r="I28" s="1"/>
      <c r="J28" s="1"/>
      <c r="K28" s="1"/>
    </row>
    <row r="29" spans="2:11" x14ac:dyDescent="0.2">
      <c r="H29" s="22">
        <f>COUNTA(H9:H28)</f>
        <v>0</v>
      </c>
      <c r="I29" s="22">
        <f t="shared" ref="I29:K29" si="0">COUNTA(I9:I28)</f>
        <v>0</v>
      </c>
      <c r="J29" s="22">
        <f t="shared" si="0"/>
        <v>0</v>
      </c>
      <c r="K29" s="22">
        <f t="shared" si="0"/>
        <v>0</v>
      </c>
    </row>
  </sheetData>
  <mergeCells count="10">
    <mergeCell ref="E7:F7"/>
    <mergeCell ref="E8:F8"/>
    <mergeCell ref="E4:F4"/>
    <mergeCell ref="E5:F6"/>
    <mergeCell ref="D4:D7"/>
    <mergeCell ref="H5:H8"/>
    <mergeCell ref="H4:K4"/>
    <mergeCell ref="I5:I8"/>
    <mergeCell ref="J5:J8"/>
    <mergeCell ref="K5:K8"/>
  </mergeCells>
  <phoneticPr fontId="1"/>
  <dataValidations count="2">
    <dataValidation type="list" allowBlank="1" showInputMessage="1" showErrorMessage="1" sqref="H5:K8" xr:uid="{A5C49471-BDDA-4D7C-A546-74F561CD6C8F}">
      <formula1>"全社員共通,幹部,管理者,一般,要選択"</formula1>
    </dataValidation>
    <dataValidation type="list" allowBlank="1" showInputMessage="1" showErrorMessage="1" sqref="H9:K28" xr:uid="{4E76B593-D826-4791-84F4-42F1122CAC7D}">
      <formula1>"■"</formula1>
    </dataValidation>
  </dataValidations>
  <pageMargins left="0.59055118110236227" right="0.59055118110236227" top="0.59055118110236227" bottom="0.59055118110236227" header="0.19685039370078741" footer="0.19685039370078741"/>
  <pageSetup paperSize="9" orientation="landscape" verticalDpi="0" r:id="rId1"/>
  <headerFooter>
    <oddHeader>&amp;C&amp;A</oddHeader>
    <oddFooter>&amp;C&amp;F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D544C-1298-44D5-BAEF-289EAACE2861}">
  <sheetPr>
    <pageSetUpPr fitToPage="1"/>
  </sheetPr>
  <dimension ref="B1:Y33"/>
  <sheetViews>
    <sheetView showGridLines="0" topLeftCell="A11" zoomScaleNormal="100" workbookViewId="0">
      <selection activeCell="B2" sqref="B2:Y33"/>
    </sheetView>
  </sheetViews>
  <sheetFormatPr defaultColWidth="9.1796875" defaultRowHeight="13.2" x14ac:dyDescent="0.2"/>
  <cols>
    <col min="1" max="1" width="1.1796875" style="2" customWidth="1"/>
    <col min="2" max="2" width="4.6328125" style="2" customWidth="1"/>
    <col min="3" max="3" width="1.08984375" style="2" customWidth="1"/>
    <col min="4" max="4" width="3.26953125" style="2" bestFit="1" customWidth="1"/>
    <col min="5" max="25" width="4.6328125" style="2" customWidth="1"/>
    <col min="26" max="26" width="1" style="2" customWidth="1"/>
    <col min="27" max="46" width="4.6328125" style="2" customWidth="1"/>
    <col min="47" max="146" width="3.7265625" style="2" customWidth="1"/>
    <col min="147" max="16384" width="9.1796875" style="2"/>
  </cols>
  <sheetData>
    <row r="1" spans="2:25" ht="4.8" customHeight="1" x14ac:dyDescent="0.2"/>
    <row r="2" spans="2:25" ht="21" customHeight="1" x14ac:dyDescent="0.2">
      <c r="B2" s="6" t="s">
        <v>51</v>
      </c>
      <c r="I2" s="319"/>
      <c r="J2" s="319"/>
      <c r="K2" s="2" t="s">
        <v>52</v>
      </c>
      <c r="M2" s="27" t="s">
        <v>53</v>
      </c>
      <c r="N2" s="2" t="s">
        <v>54</v>
      </c>
    </row>
    <row r="3" spans="2:25" x14ac:dyDescent="0.2">
      <c r="W3" s="28"/>
      <c r="X3" s="29" t="s">
        <v>55</v>
      </c>
      <c r="Y3" s="30"/>
    </row>
    <row r="4" spans="2:25" x14ac:dyDescent="0.2">
      <c r="D4" s="25" t="s">
        <v>56</v>
      </c>
      <c r="E4" s="320"/>
      <c r="F4" s="320"/>
      <c r="G4" s="320"/>
      <c r="H4" s="320"/>
      <c r="I4" s="320"/>
      <c r="Q4" s="31" t="s">
        <v>57</v>
      </c>
      <c r="R4" s="31" t="s">
        <v>58</v>
      </c>
      <c r="S4" s="31" t="s">
        <v>59</v>
      </c>
      <c r="T4" s="31"/>
      <c r="U4" s="31" t="s">
        <v>60</v>
      </c>
      <c r="W4" s="32" t="s">
        <v>61</v>
      </c>
      <c r="X4" s="1">
        <v>9</v>
      </c>
      <c r="Y4" s="33" t="s">
        <v>62</v>
      </c>
    </row>
    <row r="5" spans="2:25" x14ac:dyDescent="0.2">
      <c r="D5" s="25" t="s">
        <v>2</v>
      </c>
      <c r="E5" s="321"/>
      <c r="F5" s="321"/>
      <c r="G5" s="321"/>
      <c r="O5" s="2" t="s">
        <v>63</v>
      </c>
      <c r="Q5" s="34"/>
      <c r="R5" s="35">
        <f>X18</f>
        <v>0</v>
      </c>
      <c r="S5" s="322" t="e">
        <f ca="1">Q5*R5+Q6*R6</f>
        <v>#DIV/0!</v>
      </c>
      <c r="U5" s="323" t="e">
        <f ca="1">IF(S5&gt;=X4,"S",IF(S5&gt;=X5,"A",IF(S5&gt;=X6,"B",IF(S5&gt;=X7,"C","D"))))</f>
        <v>#DIV/0!</v>
      </c>
      <c r="W5" s="32" t="s">
        <v>64</v>
      </c>
      <c r="X5" s="1">
        <v>8</v>
      </c>
      <c r="Y5" s="33" t="s">
        <v>62</v>
      </c>
    </row>
    <row r="6" spans="2:25" x14ac:dyDescent="0.2">
      <c r="D6" s="25" t="s">
        <v>65</v>
      </c>
      <c r="E6" s="320"/>
      <c r="F6" s="320"/>
      <c r="G6" s="320"/>
      <c r="O6" s="2" t="s">
        <v>66</v>
      </c>
      <c r="Q6" s="34"/>
      <c r="R6" s="35">
        <f ca="1">S33</f>
        <v>0</v>
      </c>
      <c r="S6" s="322"/>
      <c r="U6" s="323"/>
      <c r="W6" s="32" t="s">
        <v>67</v>
      </c>
      <c r="X6" s="1">
        <v>6</v>
      </c>
      <c r="Y6" s="33" t="s">
        <v>62</v>
      </c>
    </row>
    <row r="7" spans="2:25" x14ac:dyDescent="0.2">
      <c r="D7" s="25" t="s">
        <v>1</v>
      </c>
      <c r="E7" s="320"/>
      <c r="F7" s="320"/>
      <c r="G7" s="320"/>
      <c r="W7" s="32" t="s">
        <v>68</v>
      </c>
      <c r="X7" s="1">
        <v>4</v>
      </c>
      <c r="Y7" s="33" t="s">
        <v>62</v>
      </c>
    </row>
    <row r="8" spans="2:25" x14ac:dyDescent="0.2">
      <c r="D8" s="25"/>
      <c r="E8" s="23"/>
      <c r="F8" s="23"/>
      <c r="G8" s="23"/>
      <c r="W8" s="36"/>
      <c r="X8" s="37"/>
      <c r="Y8" s="38"/>
    </row>
    <row r="10" spans="2:25" ht="13.2" customHeight="1" x14ac:dyDescent="0.2">
      <c r="B10" s="324" t="s">
        <v>63</v>
      </c>
      <c r="E10" s="276" t="s">
        <v>69</v>
      </c>
      <c r="F10" s="276"/>
      <c r="G10" s="276"/>
      <c r="H10" s="276"/>
      <c r="I10" s="276"/>
      <c r="J10" s="276"/>
      <c r="K10" s="276"/>
      <c r="L10" s="276" t="s">
        <v>57</v>
      </c>
      <c r="M10" s="276" t="s">
        <v>46</v>
      </c>
      <c r="N10" s="276"/>
      <c r="O10" s="276" t="s">
        <v>47</v>
      </c>
      <c r="P10" s="276"/>
      <c r="Q10" s="282" t="s">
        <v>70</v>
      </c>
      <c r="R10" s="330"/>
      <c r="S10" s="39"/>
      <c r="T10" s="39"/>
      <c r="U10" s="39"/>
      <c r="V10" s="39"/>
      <c r="W10" s="39"/>
      <c r="X10" s="39"/>
      <c r="Y10" s="14"/>
    </row>
    <row r="11" spans="2:25" x14ac:dyDescent="0.2">
      <c r="B11" s="324"/>
      <c r="E11" s="276"/>
      <c r="F11" s="276"/>
      <c r="G11" s="276"/>
      <c r="H11" s="276"/>
      <c r="I11" s="276"/>
      <c r="J11" s="276"/>
      <c r="K11" s="276"/>
      <c r="L11" s="276"/>
      <c r="M11" s="276"/>
      <c r="N11" s="276"/>
      <c r="O11" s="276"/>
      <c r="P11" s="276"/>
      <c r="Q11" s="284"/>
      <c r="R11" s="289"/>
      <c r="S11" s="276" t="s">
        <v>71</v>
      </c>
      <c r="T11" s="276"/>
      <c r="U11" s="276"/>
      <c r="V11" s="276"/>
      <c r="W11" s="276"/>
      <c r="X11" s="276" t="s">
        <v>72</v>
      </c>
      <c r="Y11" s="276"/>
    </row>
    <row r="12" spans="2:25" ht="21" customHeight="1" x14ac:dyDescent="0.2">
      <c r="B12" s="324"/>
      <c r="D12" s="1">
        <v>1</v>
      </c>
      <c r="E12" s="325"/>
      <c r="F12" s="325"/>
      <c r="G12" s="325"/>
      <c r="H12" s="325"/>
      <c r="I12" s="325"/>
      <c r="J12" s="325"/>
      <c r="K12" s="325"/>
      <c r="L12" s="34"/>
      <c r="M12" s="326"/>
      <c r="N12" s="326"/>
      <c r="O12" s="326"/>
      <c r="P12" s="326"/>
      <c r="Q12" s="331"/>
      <c r="R12" s="331"/>
      <c r="S12" s="332"/>
      <c r="T12" s="332"/>
      <c r="U12" s="332"/>
      <c r="V12" s="332"/>
      <c r="W12" s="332"/>
      <c r="X12" s="333"/>
      <c r="Y12" s="333"/>
    </row>
    <row r="13" spans="2:25" ht="21" customHeight="1" x14ac:dyDescent="0.2">
      <c r="B13" s="324"/>
      <c r="D13" s="1">
        <v>2</v>
      </c>
      <c r="E13" s="325"/>
      <c r="F13" s="325"/>
      <c r="G13" s="325"/>
      <c r="H13" s="325"/>
      <c r="I13" s="325"/>
      <c r="J13" s="325"/>
      <c r="K13" s="325"/>
      <c r="L13" s="34"/>
      <c r="M13" s="326"/>
      <c r="N13" s="326"/>
      <c r="O13" s="326"/>
      <c r="P13" s="326"/>
      <c r="Q13" s="331"/>
      <c r="R13" s="331"/>
      <c r="S13" s="332"/>
      <c r="T13" s="332"/>
      <c r="U13" s="332"/>
      <c r="V13" s="332"/>
      <c r="W13" s="332"/>
      <c r="X13" s="333"/>
      <c r="Y13" s="333"/>
    </row>
    <row r="14" spans="2:25" ht="21" customHeight="1" x14ac:dyDescent="0.2">
      <c r="B14" s="324"/>
      <c r="D14" s="1">
        <v>3</v>
      </c>
      <c r="E14" s="325"/>
      <c r="F14" s="325"/>
      <c r="G14" s="325"/>
      <c r="H14" s="325"/>
      <c r="I14" s="325"/>
      <c r="J14" s="325"/>
      <c r="K14" s="325"/>
      <c r="L14" s="34"/>
      <c r="M14" s="326"/>
      <c r="N14" s="326"/>
      <c r="O14" s="326"/>
      <c r="P14" s="326"/>
      <c r="Q14" s="331"/>
      <c r="R14" s="331"/>
      <c r="S14" s="332"/>
      <c r="T14" s="332"/>
      <c r="U14" s="332"/>
      <c r="V14" s="332"/>
      <c r="W14" s="332"/>
      <c r="X14" s="333"/>
      <c r="Y14" s="333"/>
    </row>
    <row r="15" spans="2:25" ht="4.8" customHeight="1" x14ac:dyDescent="0.2">
      <c r="B15" s="324"/>
      <c r="D15" s="23"/>
      <c r="E15" s="23"/>
      <c r="F15" s="23"/>
      <c r="G15" s="23"/>
      <c r="H15" s="23"/>
      <c r="I15" s="23"/>
      <c r="J15" s="23"/>
      <c r="K15" s="23"/>
      <c r="L15" s="41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41"/>
      <c r="Y15" s="41"/>
    </row>
    <row r="16" spans="2:25" ht="21" customHeight="1" x14ac:dyDescent="0.2">
      <c r="B16" s="324"/>
      <c r="D16" s="327" t="s">
        <v>73</v>
      </c>
      <c r="E16" s="329"/>
      <c r="F16" s="329"/>
      <c r="G16" s="329"/>
      <c r="H16" s="329"/>
      <c r="I16" s="329"/>
      <c r="J16" s="329"/>
      <c r="K16" s="329"/>
      <c r="L16" s="329"/>
      <c r="M16" s="329"/>
      <c r="N16" s="329"/>
      <c r="O16" s="329"/>
      <c r="P16" s="329"/>
      <c r="Q16" s="329"/>
      <c r="R16" s="329"/>
      <c r="S16" s="23"/>
      <c r="T16" s="23"/>
      <c r="U16" s="23"/>
      <c r="V16" s="23"/>
      <c r="W16" s="42" t="s">
        <v>74</v>
      </c>
      <c r="X16" s="334">
        <f>L12*X12+L13*X13+L14*X14</f>
        <v>0</v>
      </c>
      <c r="Y16" s="334"/>
    </row>
    <row r="17" spans="2:25" ht="4.8" customHeight="1" x14ac:dyDescent="0.2">
      <c r="B17" s="324"/>
      <c r="D17" s="328"/>
      <c r="E17" s="329"/>
      <c r="F17" s="329"/>
      <c r="G17" s="329"/>
      <c r="H17" s="329"/>
      <c r="I17" s="329"/>
      <c r="J17" s="329"/>
      <c r="K17" s="329"/>
      <c r="L17" s="329"/>
      <c r="M17" s="329"/>
      <c r="N17" s="329"/>
      <c r="O17" s="329"/>
      <c r="P17" s="329"/>
      <c r="Q17" s="329"/>
      <c r="R17" s="329"/>
      <c r="S17" s="23"/>
      <c r="T17" s="23"/>
      <c r="U17" s="23"/>
      <c r="V17" s="23"/>
      <c r="W17" s="42"/>
      <c r="X17" s="41"/>
      <c r="Y17" s="41"/>
    </row>
    <row r="18" spans="2:25" ht="21" customHeight="1" x14ac:dyDescent="0.2">
      <c r="B18" s="324"/>
      <c r="D18" s="328"/>
      <c r="E18" s="329"/>
      <c r="F18" s="329"/>
      <c r="G18" s="329"/>
      <c r="H18" s="329"/>
      <c r="I18" s="329"/>
      <c r="J18" s="329"/>
      <c r="K18" s="329"/>
      <c r="L18" s="329"/>
      <c r="M18" s="329"/>
      <c r="N18" s="329"/>
      <c r="O18" s="329"/>
      <c r="P18" s="329"/>
      <c r="Q18" s="329"/>
      <c r="R18" s="329"/>
      <c r="S18" s="23"/>
      <c r="T18" s="23"/>
      <c r="U18" s="23"/>
      <c r="V18" s="23"/>
      <c r="W18" s="42" t="s">
        <v>75</v>
      </c>
      <c r="X18" s="43">
        <f>X16*10</f>
        <v>0</v>
      </c>
      <c r="Y18" s="41"/>
    </row>
    <row r="20" spans="2:25" ht="21" customHeight="1" x14ac:dyDescent="0.2">
      <c r="B20" s="335" t="s">
        <v>66</v>
      </c>
      <c r="D20" s="338" t="s">
        <v>76</v>
      </c>
      <c r="E20" s="276"/>
      <c r="F20" s="276"/>
      <c r="G20" s="276"/>
      <c r="H20" s="276"/>
      <c r="I20" s="276"/>
      <c r="J20" s="276"/>
      <c r="K20" s="276"/>
      <c r="L20" s="13" t="s">
        <v>77</v>
      </c>
      <c r="M20" s="39"/>
      <c r="N20" s="39"/>
      <c r="O20" s="39"/>
      <c r="P20" s="39"/>
      <c r="Q20" s="39"/>
      <c r="R20" s="14"/>
      <c r="S20" s="13" t="s">
        <v>78</v>
      </c>
      <c r="T20" s="39"/>
      <c r="U20" s="39"/>
      <c r="V20" s="44" t="s">
        <v>79</v>
      </c>
      <c r="W20" s="339"/>
      <c r="X20" s="340"/>
      <c r="Y20" s="341"/>
    </row>
    <row r="21" spans="2:25" ht="21" customHeight="1" x14ac:dyDescent="0.2">
      <c r="B21" s="336"/>
      <c r="D21" s="276"/>
      <c r="E21" s="276"/>
      <c r="F21" s="276"/>
      <c r="G21" s="276"/>
      <c r="H21" s="276"/>
      <c r="I21" s="276"/>
      <c r="J21" s="276"/>
      <c r="K21" s="276"/>
      <c r="L21" s="15"/>
      <c r="M21" s="286" t="s">
        <v>80</v>
      </c>
      <c r="N21" s="287"/>
      <c r="O21" s="287"/>
      <c r="P21" s="287"/>
      <c r="Q21" s="287"/>
      <c r="R21" s="288"/>
      <c r="S21" s="15"/>
      <c r="T21" s="286" t="s">
        <v>81</v>
      </c>
      <c r="U21" s="287"/>
      <c r="V21" s="287"/>
      <c r="W21" s="287"/>
      <c r="X21" s="287"/>
      <c r="Y21" s="288"/>
    </row>
    <row r="22" spans="2:25" ht="21" customHeight="1" x14ac:dyDescent="0.2">
      <c r="B22" s="336"/>
      <c r="D22" s="1">
        <v>1</v>
      </c>
      <c r="E22" s="342"/>
      <c r="F22" s="343"/>
      <c r="G22" s="343"/>
      <c r="H22" s="343"/>
      <c r="I22" s="343"/>
      <c r="J22" s="343"/>
      <c r="K22" s="344"/>
      <c r="L22" s="40"/>
      <c r="M22" s="329"/>
      <c r="N22" s="329"/>
      <c r="O22" s="329"/>
      <c r="P22" s="329"/>
      <c r="Q22" s="329"/>
      <c r="R22" s="329"/>
      <c r="S22" s="40"/>
      <c r="T22" s="329"/>
      <c r="U22" s="329"/>
      <c r="V22" s="329"/>
      <c r="W22" s="329"/>
      <c r="X22" s="329"/>
      <c r="Y22" s="329"/>
    </row>
    <row r="23" spans="2:25" ht="21" customHeight="1" x14ac:dyDescent="0.2">
      <c r="B23" s="336"/>
      <c r="D23" s="1">
        <v>2</v>
      </c>
      <c r="E23" s="342"/>
      <c r="F23" s="343"/>
      <c r="G23" s="343"/>
      <c r="H23" s="343"/>
      <c r="I23" s="343"/>
      <c r="J23" s="343"/>
      <c r="K23" s="344"/>
      <c r="L23" s="40"/>
      <c r="M23" s="329"/>
      <c r="N23" s="329"/>
      <c r="O23" s="329"/>
      <c r="P23" s="329"/>
      <c r="Q23" s="329"/>
      <c r="R23" s="329"/>
      <c r="S23" s="40"/>
      <c r="T23" s="329"/>
      <c r="U23" s="329"/>
      <c r="V23" s="329"/>
      <c r="W23" s="329"/>
      <c r="X23" s="329"/>
      <c r="Y23" s="329"/>
    </row>
    <row r="24" spans="2:25" ht="21" customHeight="1" x14ac:dyDescent="0.2">
      <c r="B24" s="336"/>
      <c r="D24" s="1">
        <v>3</v>
      </c>
      <c r="E24" s="342"/>
      <c r="F24" s="343"/>
      <c r="G24" s="343"/>
      <c r="H24" s="343"/>
      <c r="I24" s="343"/>
      <c r="J24" s="343"/>
      <c r="K24" s="344"/>
      <c r="L24" s="40"/>
      <c r="M24" s="329"/>
      <c r="N24" s="329"/>
      <c r="O24" s="329"/>
      <c r="P24" s="329"/>
      <c r="Q24" s="329"/>
      <c r="R24" s="329"/>
      <c r="S24" s="40"/>
      <c r="T24" s="329"/>
      <c r="U24" s="329"/>
      <c r="V24" s="329"/>
      <c r="W24" s="329"/>
      <c r="X24" s="329"/>
      <c r="Y24" s="329"/>
    </row>
    <row r="25" spans="2:25" ht="21" customHeight="1" x14ac:dyDescent="0.2">
      <c r="B25" s="336"/>
      <c r="D25" s="1">
        <v>4</v>
      </c>
      <c r="E25" s="342"/>
      <c r="F25" s="343"/>
      <c r="G25" s="343"/>
      <c r="H25" s="343"/>
      <c r="I25" s="343"/>
      <c r="J25" s="343"/>
      <c r="K25" s="344"/>
      <c r="L25" s="40"/>
      <c r="M25" s="329"/>
      <c r="N25" s="329"/>
      <c r="O25" s="329"/>
      <c r="P25" s="329"/>
      <c r="Q25" s="329"/>
      <c r="R25" s="329"/>
      <c r="S25" s="40"/>
      <c r="T25" s="329"/>
      <c r="U25" s="329"/>
      <c r="V25" s="329"/>
      <c r="W25" s="329"/>
      <c r="X25" s="329"/>
      <c r="Y25" s="329"/>
    </row>
    <row r="26" spans="2:25" ht="21" customHeight="1" x14ac:dyDescent="0.2">
      <c r="B26" s="336"/>
      <c r="D26" s="1">
        <v>5</v>
      </c>
      <c r="E26" s="342"/>
      <c r="F26" s="343"/>
      <c r="G26" s="343"/>
      <c r="H26" s="343"/>
      <c r="I26" s="343"/>
      <c r="J26" s="343"/>
      <c r="K26" s="344"/>
      <c r="L26" s="40"/>
      <c r="M26" s="329"/>
      <c r="N26" s="329"/>
      <c r="O26" s="329"/>
      <c r="P26" s="329"/>
      <c r="Q26" s="329"/>
      <c r="R26" s="329"/>
      <c r="S26" s="40"/>
      <c r="T26" s="329"/>
      <c r="U26" s="329"/>
      <c r="V26" s="329"/>
      <c r="W26" s="329"/>
      <c r="X26" s="329"/>
      <c r="Y26" s="329"/>
    </row>
    <row r="27" spans="2:25" ht="21" customHeight="1" x14ac:dyDescent="0.2">
      <c r="B27" s="336"/>
      <c r="D27" s="1">
        <v>6</v>
      </c>
      <c r="E27" s="342"/>
      <c r="F27" s="343"/>
      <c r="G27" s="343"/>
      <c r="H27" s="343"/>
      <c r="I27" s="343"/>
      <c r="J27" s="343"/>
      <c r="K27" s="344"/>
      <c r="L27" s="40"/>
      <c r="M27" s="329"/>
      <c r="N27" s="329"/>
      <c r="O27" s="329"/>
      <c r="P27" s="329"/>
      <c r="Q27" s="329"/>
      <c r="R27" s="329"/>
      <c r="S27" s="40"/>
      <c r="T27" s="329"/>
      <c r="U27" s="329"/>
      <c r="V27" s="329"/>
      <c r="W27" s="329"/>
      <c r="X27" s="329"/>
      <c r="Y27" s="329"/>
    </row>
    <row r="28" spans="2:25" ht="21" customHeight="1" x14ac:dyDescent="0.2">
      <c r="B28" s="336"/>
      <c r="D28" s="1">
        <v>7</v>
      </c>
      <c r="E28" s="342"/>
      <c r="F28" s="343"/>
      <c r="G28" s="343"/>
      <c r="H28" s="343"/>
      <c r="I28" s="343"/>
      <c r="J28" s="343"/>
      <c r="K28" s="344"/>
      <c r="L28" s="40"/>
      <c r="M28" s="329"/>
      <c r="N28" s="329"/>
      <c r="O28" s="329"/>
      <c r="P28" s="329"/>
      <c r="Q28" s="329"/>
      <c r="R28" s="329"/>
      <c r="S28" s="40"/>
      <c r="T28" s="329"/>
      <c r="U28" s="329"/>
      <c r="V28" s="329"/>
      <c r="W28" s="329"/>
      <c r="X28" s="329"/>
      <c r="Y28" s="329"/>
    </row>
    <row r="29" spans="2:25" ht="21" customHeight="1" x14ac:dyDescent="0.2">
      <c r="B29" s="336"/>
      <c r="D29" s="1">
        <v>8</v>
      </c>
      <c r="E29" s="342"/>
      <c r="F29" s="343"/>
      <c r="G29" s="343"/>
      <c r="H29" s="343"/>
      <c r="I29" s="343"/>
      <c r="J29" s="343"/>
      <c r="K29" s="344"/>
      <c r="L29" s="40"/>
      <c r="M29" s="329"/>
      <c r="N29" s="329"/>
      <c r="O29" s="329"/>
      <c r="P29" s="329"/>
      <c r="Q29" s="329"/>
      <c r="R29" s="329"/>
      <c r="S29" s="40"/>
      <c r="T29" s="329"/>
      <c r="U29" s="329"/>
      <c r="V29" s="329"/>
      <c r="W29" s="329"/>
      <c r="X29" s="329"/>
      <c r="Y29" s="329"/>
    </row>
    <row r="30" spans="2:25" ht="21" customHeight="1" x14ac:dyDescent="0.2">
      <c r="B30" s="336"/>
      <c r="D30" s="1">
        <v>9</v>
      </c>
      <c r="E30" s="342"/>
      <c r="F30" s="343"/>
      <c r="G30" s="343"/>
      <c r="H30" s="343"/>
      <c r="I30" s="343"/>
      <c r="J30" s="343"/>
      <c r="K30" s="344"/>
      <c r="L30" s="40"/>
      <c r="M30" s="329"/>
      <c r="N30" s="329"/>
      <c r="O30" s="329"/>
      <c r="P30" s="329"/>
      <c r="Q30" s="329"/>
      <c r="R30" s="329"/>
      <c r="S30" s="40"/>
      <c r="T30" s="329"/>
      <c r="U30" s="329"/>
      <c r="V30" s="329"/>
      <c r="W30" s="329"/>
      <c r="X30" s="329"/>
      <c r="Y30" s="329"/>
    </row>
    <row r="31" spans="2:25" ht="21" customHeight="1" x14ac:dyDescent="0.2">
      <c r="B31" s="337"/>
      <c r="D31" s="1">
        <v>10</v>
      </c>
      <c r="E31" s="342"/>
      <c r="F31" s="343"/>
      <c r="G31" s="343"/>
      <c r="H31" s="343"/>
      <c r="I31" s="343"/>
      <c r="J31" s="343"/>
      <c r="K31" s="344"/>
      <c r="L31" s="40"/>
      <c r="M31" s="329"/>
      <c r="N31" s="329"/>
      <c r="O31" s="329"/>
      <c r="P31" s="329"/>
      <c r="Q31" s="329"/>
      <c r="R31" s="329"/>
      <c r="S31" s="40"/>
      <c r="T31" s="329"/>
      <c r="U31" s="329"/>
      <c r="V31" s="329"/>
      <c r="W31" s="329"/>
      <c r="X31" s="329"/>
      <c r="Y31" s="329"/>
    </row>
    <row r="32" spans="2:25" ht="6" customHeight="1" x14ac:dyDescent="0.2">
      <c r="S32" s="45">
        <f ca="1">IF(S32=0,"0",COUNTA(S22:S31))</f>
        <v>0</v>
      </c>
    </row>
    <row r="33" spans="5:20" ht="20.399999999999999" customHeight="1" x14ac:dyDescent="0.2">
      <c r="E33" s="46" t="s">
        <v>82</v>
      </c>
      <c r="R33" s="42" t="s">
        <v>83</v>
      </c>
      <c r="S33" s="35">
        <f ca="1">IF(S32=0,"-",AVERAGE(S22:S31)*5)</f>
        <v>0</v>
      </c>
      <c r="T33" s="47"/>
    </row>
  </sheetData>
  <mergeCells count="71">
    <mergeCell ref="E31:K31"/>
    <mergeCell ref="M31:R31"/>
    <mergeCell ref="T31:Y31"/>
    <mergeCell ref="E29:K29"/>
    <mergeCell ref="M29:R29"/>
    <mergeCell ref="T29:Y29"/>
    <mergeCell ref="E30:K30"/>
    <mergeCell ref="M30:R30"/>
    <mergeCell ref="T30:Y30"/>
    <mergeCell ref="E27:K27"/>
    <mergeCell ref="M27:R27"/>
    <mergeCell ref="T27:Y27"/>
    <mergeCell ref="E28:K28"/>
    <mergeCell ref="M28:R28"/>
    <mergeCell ref="T28:Y28"/>
    <mergeCell ref="M25:R25"/>
    <mergeCell ref="T25:Y25"/>
    <mergeCell ref="E26:K26"/>
    <mergeCell ref="M26:R26"/>
    <mergeCell ref="T26:Y26"/>
    <mergeCell ref="X16:Y16"/>
    <mergeCell ref="B20:B31"/>
    <mergeCell ref="D20:K21"/>
    <mergeCell ref="W20:Y20"/>
    <mergeCell ref="M21:R21"/>
    <mergeCell ref="T21:Y21"/>
    <mergeCell ref="E22:K22"/>
    <mergeCell ref="M22:R22"/>
    <mergeCell ref="T22:Y22"/>
    <mergeCell ref="E23:K23"/>
    <mergeCell ref="M23:R23"/>
    <mergeCell ref="T23:Y23"/>
    <mergeCell ref="E24:K24"/>
    <mergeCell ref="M24:R24"/>
    <mergeCell ref="T24:Y24"/>
    <mergeCell ref="E25:K25"/>
    <mergeCell ref="S13:W13"/>
    <mergeCell ref="X13:Y13"/>
    <mergeCell ref="E14:K14"/>
    <mergeCell ref="M14:N14"/>
    <mergeCell ref="O14:P14"/>
    <mergeCell ref="Q14:R14"/>
    <mergeCell ref="S14:W14"/>
    <mergeCell ref="X14:Y14"/>
    <mergeCell ref="O13:P13"/>
    <mergeCell ref="S11:W11"/>
    <mergeCell ref="X11:Y11"/>
    <mergeCell ref="E12:K12"/>
    <mergeCell ref="M12:N12"/>
    <mergeCell ref="O12:P12"/>
    <mergeCell ref="Q12:R12"/>
    <mergeCell ref="S12:W12"/>
    <mergeCell ref="X12:Y12"/>
    <mergeCell ref="O10:P11"/>
    <mergeCell ref="E7:G7"/>
    <mergeCell ref="B10:B18"/>
    <mergeCell ref="E10:K11"/>
    <mergeCell ref="L10:L11"/>
    <mergeCell ref="M10:N11"/>
    <mergeCell ref="E13:K13"/>
    <mergeCell ref="M13:N13"/>
    <mergeCell ref="D16:D18"/>
    <mergeCell ref="E16:R18"/>
    <mergeCell ref="Q10:R11"/>
    <mergeCell ref="Q13:R13"/>
    <mergeCell ref="I2:J2"/>
    <mergeCell ref="E4:I4"/>
    <mergeCell ref="E5:G5"/>
    <mergeCell ref="S5:S6"/>
    <mergeCell ref="U5:U6"/>
    <mergeCell ref="E6:G6"/>
  </mergeCells>
  <phoneticPr fontId="1"/>
  <dataValidations count="1">
    <dataValidation type="list" allowBlank="1" showInputMessage="1" showErrorMessage="1" sqref="M2" xr:uid="{C3389481-BB5D-40AB-93DB-DB78CEB7DFAE}">
      <formula1>"上,下,選択"</formula1>
    </dataValidation>
  </dataValidations>
  <printOptions horizontalCentered="1" verticalCentered="1"/>
  <pageMargins left="0.59055118110236227" right="0.59055118110236227" top="0.59055118110236227" bottom="0.59055118110236227" header="0.19685039370078741" footer="0.19685039370078741"/>
  <pageSetup paperSize="9" scale="99" orientation="landscape" verticalDpi="0" r:id="rId1"/>
  <headerFooter>
    <oddHeader>&amp;C&amp;A</oddHeader>
    <oddFooter>&amp;C&amp;F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8F106-A7AD-490E-995D-4FBB06FBEAED}">
  <sheetPr>
    <pageSetUpPr fitToPage="1"/>
  </sheetPr>
  <dimension ref="B1:BD31"/>
  <sheetViews>
    <sheetView showGridLines="0" zoomScale="70" zoomScaleNormal="70" workbookViewId="0">
      <pane xSplit="8" ySplit="4" topLeftCell="I5" activePane="bottomRight" state="frozen"/>
      <selection activeCell="F13" sqref="F13"/>
      <selection pane="topRight" activeCell="F13" sqref="F13"/>
      <selection pane="bottomLeft" activeCell="F13" sqref="F13"/>
      <selection pane="bottomRight" activeCell="AK23" sqref="AK23"/>
    </sheetView>
  </sheetViews>
  <sheetFormatPr defaultRowHeight="13.2" x14ac:dyDescent="0.2"/>
  <cols>
    <col min="1" max="1" width="1.81640625" customWidth="1"/>
    <col min="2" max="3" width="3" style="57" customWidth="1"/>
    <col min="4" max="4" width="1.36328125" style="57" customWidth="1"/>
    <col min="5" max="7" width="3.453125" customWidth="1"/>
    <col min="8" max="8" width="3.81640625" customWidth="1"/>
    <col min="9" max="56" width="3.1796875" customWidth="1"/>
    <col min="57" max="61" width="7.453125" customWidth="1"/>
  </cols>
  <sheetData>
    <row r="1" spans="2:56" ht="28.95" customHeight="1" x14ac:dyDescent="0.2">
      <c r="B1" s="209" t="s">
        <v>384</v>
      </c>
    </row>
    <row r="3" spans="2:56" ht="18.45" customHeight="1" x14ac:dyDescent="0.2">
      <c r="B3" s="360" t="s">
        <v>385</v>
      </c>
      <c r="C3" s="360"/>
      <c r="D3" s="241"/>
      <c r="E3" s="361" t="s">
        <v>277</v>
      </c>
      <c r="F3" s="361" t="s">
        <v>65</v>
      </c>
      <c r="G3" s="361" t="s">
        <v>386</v>
      </c>
      <c r="H3" s="363" t="s">
        <v>65</v>
      </c>
      <c r="I3" s="242">
        <v>18</v>
      </c>
      <c r="J3" s="242">
        <v>19</v>
      </c>
      <c r="K3" s="242">
        <v>20</v>
      </c>
      <c r="L3" s="242">
        <v>21</v>
      </c>
      <c r="M3" s="242">
        <v>22</v>
      </c>
      <c r="N3" s="242">
        <v>23</v>
      </c>
      <c r="O3" s="242">
        <v>24</v>
      </c>
      <c r="P3" s="242">
        <v>25</v>
      </c>
      <c r="Q3" s="242">
        <v>26</v>
      </c>
      <c r="R3" s="242">
        <v>27</v>
      </c>
      <c r="S3" s="242">
        <v>28</v>
      </c>
      <c r="T3" s="242">
        <v>29</v>
      </c>
      <c r="U3" s="242">
        <v>30</v>
      </c>
      <c r="V3" s="242">
        <v>31</v>
      </c>
      <c r="W3" s="242">
        <v>32</v>
      </c>
      <c r="X3" s="242">
        <v>33</v>
      </c>
      <c r="Y3" s="242">
        <v>34</v>
      </c>
      <c r="Z3" s="242">
        <v>35</v>
      </c>
      <c r="AA3" s="242">
        <v>36</v>
      </c>
      <c r="AB3" s="242">
        <v>37</v>
      </c>
      <c r="AC3" s="242">
        <v>38</v>
      </c>
      <c r="AD3" s="242">
        <v>39</v>
      </c>
      <c r="AE3" s="242">
        <v>40</v>
      </c>
      <c r="AF3" s="242">
        <v>41</v>
      </c>
      <c r="AG3" s="242">
        <v>42</v>
      </c>
      <c r="AH3" s="242">
        <v>43</v>
      </c>
      <c r="AI3" s="242">
        <v>44</v>
      </c>
      <c r="AJ3" s="242">
        <v>45</v>
      </c>
      <c r="AK3" s="242">
        <v>46</v>
      </c>
      <c r="AL3" s="242">
        <v>47</v>
      </c>
      <c r="AM3" s="242">
        <v>48</v>
      </c>
      <c r="AN3" s="242">
        <v>49</v>
      </c>
      <c r="AO3" s="242">
        <v>50</v>
      </c>
      <c r="AP3" s="242">
        <v>51</v>
      </c>
      <c r="AQ3" s="242">
        <v>52</v>
      </c>
      <c r="AR3" s="242">
        <v>53</v>
      </c>
      <c r="AS3" s="242">
        <v>54</v>
      </c>
      <c r="AT3" s="242">
        <v>55</v>
      </c>
      <c r="AU3" s="242">
        <v>56</v>
      </c>
      <c r="AV3" s="242">
        <v>57</v>
      </c>
      <c r="AW3" s="242">
        <v>58</v>
      </c>
      <c r="AX3" s="242">
        <v>59</v>
      </c>
      <c r="AY3" s="242">
        <v>60</v>
      </c>
      <c r="AZ3" s="242">
        <v>61</v>
      </c>
      <c r="BA3" s="242">
        <v>62</v>
      </c>
      <c r="BB3" s="242">
        <v>63</v>
      </c>
      <c r="BC3" s="242">
        <v>64</v>
      </c>
      <c r="BD3" s="242">
        <v>65</v>
      </c>
    </row>
    <row r="4" spans="2:56" ht="18.45" customHeight="1" thickBot="1" x14ac:dyDescent="0.25">
      <c r="B4" s="57" t="s">
        <v>387</v>
      </c>
      <c r="C4" s="57" t="s">
        <v>388</v>
      </c>
      <c r="E4" s="362"/>
      <c r="F4" s="362"/>
      <c r="G4" s="362"/>
      <c r="H4" s="363"/>
      <c r="I4" s="243"/>
      <c r="J4" s="243"/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243"/>
      <c r="V4" s="243"/>
      <c r="W4" s="243"/>
      <c r="X4" s="243"/>
      <c r="Y4" s="243"/>
      <c r="Z4" s="243"/>
      <c r="AA4" s="243"/>
      <c r="AB4" s="243"/>
      <c r="AC4" s="243"/>
      <c r="AD4" s="243"/>
      <c r="AE4" s="243"/>
      <c r="AF4" s="243"/>
      <c r="AG4" s="243"/>
      <c r="AH4" s="243"/>
      <c r="AI4" s="243"/>
      <c r="AJ4" s="243"/>
      <c r="AK4" s="243"/>
      <c r="AL4" s="243"/>
      <c r="AM4" s="243"/>
      <c r="AN4" s="243"/>
      <c r="AO4" s="243"/>
      <c r="AP4" s="243"/>
      <c r="AQ4" s="243"/>
      <c r="AR4" s="243"/>
      <c r="AS4" s="243"/>
      <c r="AT4" s="243"/>
      <c r="AU4" s="243"/>
      <c r="AV4" s="243"/>
      <c r="AW4" s="243"/>
      <c r="AX4" s="243"/>
      <c r="AY4" s="243"/>
      <c r="AZ4" s="243"/>
      <c r="BA4" s="243"/>
      <c r="BB4" s="243"/>
      <c r="BC4" s="243"/>
      <c r="BD4" s="243"/>
    </row>
    <row r="5" spans="2:56" ht="19.5" customHeight="1" thickBot="1" x14ac:dyDescent="0.25">
      <c r="B5" s="244">
        <v>3</v>
      </c>
      <c r="C5" s="244">
        <v>3</v>
      </c>
      <c r="D5" s="245"/>
      <c r="E5" s="350" t="s">
        <v>294</v>
      </c>
      <c r="F5" s="351">
        <v>9</v>
      </c>
      <c r="G5" s="242">
        <v>2</v>
      </c>
      <c r="H5" s="246">
        <v>92</v>
      </c>
      <c r="I5" s="247"/>
      <c r="J5" s="248"/>
      <c r="K5" s="248"/>
      <c r="L5" s="248"/>
      <c r="M5" s="248"/>
      <c r="N5" s="248"/>
      <c r="O5" s="248"/>
      <c r="P5" s="249"/>
      <c r="Q5" s="248"/>
      <c r="R5" s="248"/>
      <c r="S5" s="248"/>
      <c r="T5" s="248"/>
      <c r="U5" s="249"/>
      <c r="V5" s="248"/>
      <c r="W5" s="248"/>
      <c r="X5" s="248"/>
      <c r="Y5" s="248"/>
      <c r="Z5" s="249"/>
      <c r="AA5" s="248"/>
      <c r="AB5" s="248">
        <f>AB6+$C5</f>
        <v>308</v>
      </c>
      <c r="AC5" s="248">
        <f t="shared" ref="AC5:AR20" si="0">AB5+$B5*AC$27/5</f>
        <v>311</v>
      </c>
      <c r="AD5" s="248">
        <f t="shared" si="0"/>
        <v>314</v>
      </c>
      <c r="AE5" s="249">
        <f t="shared" si="0"/>
        <v>317</v>
      </c>
      <c r="AF5" s="248">
        <f t="shared" si="0"/>
        <v>320</v>
      </c>
      <c r="AG5" s="248">
        <f t="shared" si="0"/>
        <v>323</v>
      </c>
      <c r="AH5" s="248">
        <f t="shared" si="0"/>
        <v>326</v>
      </c>
      <c r="AI5" s="248">
        <f t="shared" si="0"/>
        <v>329</v>
      </c>
      <c r="AJ5" s="249">
        <f t="shared" si="0"/>
        <v>332</v>
      </c>
      <c r="AK5" s="248">
        <f t="shared" si="0"/>
        <v>335</v>
      </c>
      <c r="AL5" s="248">
        <f t="shared" si="0"/>
        <v>338</v>
      </c>
      <c r="AM5" s="248">
        <f t="shared" si="0"/>
        <v>341</v>
      </c>
      <c r="AN5" s="248">
        <f t="shared" si="0"/>
        <v>344</v>
      </c>
      <c r="AO5" s="249">
        <f t="shared" si="0"/>
        <v>347</v>
      </c>
      <c r="AP5" s="248">
        <f t="shared" si="0"/>
        <v>348.2</v>
      </c>
      <c r="AQ5" s="248">
        <f t="shared" si="0"/>
        <v>349.4</v>
      </c>
      <c r="AR5" s="248">
        <f t="shared" si="0"/>
        <v>350.59999999999997</v>
      </c>
      <c r="AS5" s="248">
        <f t="shared" ref="AS5:BD20" si="1">AR5+$B5*AS$27/5</f>
        <v>351.79999999999995</v>
      </c>
      <c r="AT5" s="249">
        <f t="shared" si="1"/>
        <v>351.79999999999995</v>
      </c>
      <c r="AU5" s="250">
        <f t="shared" si="1"/>
        <v>351.79999999999995</v>
      </c>
      <c r="AV5" s="248">
        <f t="shared" si="1"/>
        <v>351.79999999999995</v>
      </c>
      <c r="AW5" s="248">
        <f t="shared" si="1"/>
        <v>351.79999999999995</v>
      </c>
      <c r="AX5" s="248">
        <f t="shared" si="1"/>
        <v>351.79999999999995</v>
      </c>
      <c r="AY5" s="249">
        <f t="shared" si="1"/>
        <v>351.79999999999995</v>
      </c>
      <c r="AZ5" s="248">
        <f t="shared" si="1"/>
        <v>351.79999999999995</v>
      </c>
      <c r="BA5" s="248">
        <f t="shared" si="1"/>
        <v>351.79999999999995</v>
      </c>
      <c r="BB5" s="248">
        <f t="shared" si="1"/>
        <v>351.79999999999995</v>
      </c>
      <c r="BC5" s="248">
        <f t="shared" si="1"/>
        <v>351.79999999999995</v>
      </c>
      <c r="BD5" s="251">
        <f t="shared" si="1"/>
        <v>351.79999999999995</v>
      </c>
    </row>
    <row r="6" spans="2:56" ht="19.5" customHeight="1" thickBot="1" x14ac:dyDescent="0.25">
      <c r="B6" s="244">
        <v>3</v>
      </c>
      <c r="C6" s="244">
        <v>3</v>
      </c>
      <c r="D6" s="245"/>
      <c r="E6" s="350"/>
      <c r="F6" s="352"/>
      <c r="G6" s="242">
        <v>1</v>
      </c>
      <c r="H6" s="246">
        <v>91</v>
      </c>
      <c r="I6" s="252"/>
      <c r="J6" s="253"/>
      <c r="K6" s="253"/>
      <c r="L6" s="253"/>
      <c r="M6" s="253"/>
      <c r="N6" s="253"/>
      <c r="O6" s="253"/>
      <c r="P6" s="254"/>
      <c r="Q6" s="253"/>
      <c r="R6" s="253"/>
      <c r="S6" s="253"/>
      <c r="T6" s="253"/>
      <c r="U6" s="254"/>
      <c r="V6" s="253"/>
      <c r="W6" s="253"/>
      <c r="X6" s="253"/>
      <c r="Y6" s="253"/>
      <c r="Z6" s="254"/>
      <c r="AA6" s="253">
        <f>AA7+$C6</f>
        <v>302</v>
      </c>
      <c r="AB6" s="253">
        <f t="shared" ref="AB6:AC6" si="2">AA6+$B6*AB$27/5</f>
        <v>305</v>
      </c>
      <c r="AC6" s="253">
        <f t="shared" si="2"/>
        <v>308</v>
      </c>
      <c r="AD6" s="253">
        <f t="shared" si="0"/>
        <v>311</v>
      </c>
      <c r="AE6" s="254">
        <f t="shared" si="0"/>
        <v>314</v>
      </c>
      <c r="AF6" s="253">
        <f t="shared" si="0"/>
        <v>317</v>
      </c>
      <c r="AG6" s="253">
        <f t="shared" si="0"/>
        <v>320</v>
      </c>
      <c r="AH6" s="253">
        <f t="shared" si="0"/>
        <v>323</v>
      </c>
      <c r="AI6" s="253">
        <f t="shared" si="0"/>
        <v>326</v>
      </c>
      <c r="AJ6" s="254">
        <f t="shared" si="0"/>
        <v>329</v>
      </c>
      <c r="AK6" s="253">
        <f t="shared" si="0"/>
        <v>332</v>
      </c>
      <c r="AL6" s="253">
        <f t="shared" si="0"/>
        <v>335</v>
      </c>
      <c r="AM6" s="253">
        <f t="shared" si="0"/>
        <v>338</v>
      </c>
      <c r="AN6" s="253">
        <f t="shared" si="0"/>
        <v>341</v>
      </c>
      <c r="AO6" s="254">
        <f t="shared" si="0"/>
        <v>344</v>
      </c>
      <c r="AP6" s="253">
        <f t="shared" si="0"/>
        <v>345.2</v>
      </c>
      <c r="AQ6" s="253">
        <f t="shared" si="0"/>
        <v>346.4</v>
      </c>
      <c r="AR6" s="250">
        <f t="shared" si="0"/>
        <v>347.59999999999997</v>
      </c>
      <c r="AS6" s="250">
        <f t="shared" si="1"/>
        <v>348.79999999999995</v>
      </c>
      <c r="AT6" s="255">
        <f t="shared" si="1"/>
        <v>348.79999999999995</v>
      </c>
      <c r="AU6" s="253">
        <f t="shared" si="1"/>
        <v>348.79999999999995</v>
      </c>
      <c r="AV6" s="253">
        <f t="shared" si="1"/>
        <v>348.79999999999995</v>
      </c>
      <c r="AW6" s="253">
        <f t="shared" si="1"/>
        <v>348.79999999999995</v>
      </c>
      <c r="AX6" s="253">
        <f t="shared" si="1"/>
        <v>348.79999999999995</v>
      </c>
      <c r="AY6" s="254">
        <f t="shared" si="1"/>
        <v>348.79999999999995</v>
      </c>
      <c r="AZ6" s="253">
        <f t="shared" si="1"/>
        <v>348.79999999999995</v>
      </c>
      <c r="BA6" s="253">
        <f t="shared" si="1"/>
        <v>348.79999999999995</v>
      </c>
      <c r="BB6" s="253">
        <f t="shared" si="1"/>
        <v>348.79999999999995</v>
      </c>
      <c r="BC6" s="253">
        <f t="shared" si="1"/>
        <v>348.79999999999995</v>
      </c>
      <c r="BD6" s="256">
        <f t="shared" si="1"/>
        <v>348.79999999999995</v>
      </c>
    </row>
    <row r="7" spans="2:56" ht="19.5" customHeight="1" thickBot="1" x14ac:dyDescent="0.25">
      <c r="B7" s="244">
        <v>3</v>
      </c>
      <c r="C7" s="244">
        <v>3</v>
      </c>
      <c r="D7" s="245"/>
      <c r="E7" s="350"/>
      <c r="F7" s="351">
        <v>8</v>
      </c>
      <c r="G7" s="242">
        <v>2</v>
      </c>
      <c r="H7" s="246">
        <v>82</v>
      </c>
      <c r="I7" s="252"/>
      <c r="J7" s="354" t="s">
        <v>389</v>
      </c>
      <c r="K7" s="355"/>
      <c r="L7" s="356"/>
      <c r="M7" s="253"/>
      <c r="N7" s="253"/>
      <c r="O7" s="253"/>
      <c r="P7" s="254"/>
      <c r="Q7" s="253"/>
      <c r="R7" s="253"/>
      <c r="S7" s="253"/>
      <c r="T7" s="253"/>
      <c r="U7" s="254"/>
      <c r="V7" s="253"/>
      <c r="W7" s="253"/>
      <c r="X7" s="253"/>
      <c r="Y7" s="253"/>
      <c r="Z7" s="254">
        <f>Z8+$C7</f>
        <v>296</v>
      </c>
      <c r="AA7" s="253">
        <f t="shared" ref="AA7:AC7" si="3">Z7+$B7*AA$27/5</f>
        <v>299</v>
      </c>
      <c r="AB7" s="253">
        <f t="shared" si="3"/>
        <v>302</v>
      </c>
      <c r="AC7" s="253">
        <f t="shared" si="3"/>
        <v>305</v>
      </c>
      <c r="AD7" s="253">
        <f t="shared" si="0"/>
        <v>308</v>
      </c>
      <c r="AE7" s="254">
        <f t="shared" si="0"/>
        <v>311</v>
      </c>
      <c r="AF7" s="253">
        <f t="shared" si="0"/>
        <v>314</v>
      </c>
      <c r="AG7" s="253">
        <f t="shared" si="0"/>
        <v>317</v>
      </c>
      <c r="AH7" s="253">
        <f t="shared" si="0"/>
        <v>320</v>
      </c>
      <c r="AI7" s="253">
        <f t="shared" si="0"/>
        <v>323</v>
      </c>
      <c r="AJ7" s="254">
        <f t="shared" si="0"/>
        <v>326</v>
      </c>
      <c r="AK7" s="253">
        <f t="shared" si="0"/>
        <v>329</v>
      </c>
      <c r="AL7" s="253">
        <f t="shared" si="0"/>
        <v>332</v>
      </c>
      <c r="AM7" s="253">
        <f t="shared" si="0"/>
        <v>335</v>
      </c>
      <c r="AN7" s="253">
        <f t="shared" si="0"/>
        <v>338</v>
      </c>
      <c r="AO7" s="255">
        <f t="shared" si="0"/>
        <v>341</v>
      </c>
      <c r="AP7" s="250">
        <f t="shared" si="0"/>
        <v>342.2</v>
      </c>
      <c r="AQ7" s="250">
        <f t="shared" si="0"/>
        <v>343.4</v>
      </c>
      <c r="AR7" s="253">
        <f t="shared" si="0"/>
        <v>344.59999999999997</v>
      </c>
      <c r="AS7" s="253">
        <f t="shared" si="1"/>
        <v>345.79999999999995</v>
      </c>
      <c r="AT7" s="254">
        <f t="shared" si="1"/>
        <v>345.79999999999995</v>
      </c>
      <c r="AU7" s="253">
        <f t="shared" si="1"/>
        <v>345.79999999999995</v>
      </c>
      <c r="AV7" s="253">
        <f t="shared" si="1"/>
        <v>345.79999999999995</v>
      </c>
      <c r="AW7" s="253">
        <f t="shared" si="1"/>
        <v>345.79999999999995</v>
      </c>
      <c r="AX7" s="253">
        <f t="shared" si="1"/>
        <v>345.79999999999995</v>
      </c>
      <c r="AY7" s="254">
        <f t="shared" si="1"/>
        <v>345.79999999999995</v>
      </c>
      <c r="AZ7" s="253">
        <f t="shared" si="1"/>
        <v>345.79999999999995</v>
      </c>
      <c r="BA7" s="253">
        <f t="shared" si="1"/>
        <v>345.79999999999995</v>
      </c>
      <c r="BB7" s="253">
        <f t="shared" si="1"/>
        <v>345.79999999999995</v>
      </c>
      <c r="BC7" s="253">
        <f t="shared" si="1"/>
        <v>345.79999999999995</v>
      </c>
      <c r="BD7" s="256">
        <f t="shared" si="1"/>
        <v>345.79999999999995</v>
      </c>
    </row>
    <row r="8" spans="2:56" ht="19.5" customHeight="1" thickBot="1" x14ac:dyDescent="0.25">
      <c r="B8" s="244">
        <v>3</v>
      </c>
      <c r="C8" s="244">
        <v>3</v>
      </c>
      <c r="D8" s="245"/>
      <c r="E8" s="350"/>
      <c r="F8" s="352"/>
      <c r="G8" s="242">
        <v>1</v>
      </c>
      <c r="H8" s="246">
        <v>81</v>
      </c>
      <c r="I8" s="252"/>
      <c r="J8" s="357">
        <f>[1]生涯賃金!M56</f>
        <v>177428.48000000004</v>
      </c>
      <c r="K8" s="358"/>
      <c r="L8" s="359"/>
      <c r="M8" s="253"/>
      <c r="N8" s="253"/>
      <c r="O8" s="253"/>
      <c r="P8" s="254"/>
      <c r="Q8" s="253"/>
      <c r="R8" s="253"/>
      <c r="S8" s="253"/>
      <c r="T8" s="253"/>
      <c r="U8" s="254"/>
      <c r="V8" s="253"/>
      <c r="W8" s="253"/>
      <c r="X8" s="253"/>
      <c r="Y8" s="253">
        <f>Y9+$C8</f>
        <v>290</v>
      </c>
      <c r="Z8" s="254">
        <f t="shared" ref="Z8:AC8" si="4">Y8+$B8*Z$27/5</f>
        <v>293</v>
      </c>
      <c r="AA8" s="253">
        <f t="shared" si="4"/>
        <v>296</v>
      </c>
      <c r="AB8" s="253">
        <f t="shared" si="4"/>
        <v>299</v>
      </c>
      <c r="AC8" s="253">
        <f t="shared" si="4"/>
        <v>302</v>
      </c>
      <c r="AD8" s="253">
        <f t="shared" si="0"/>
        <v>305</v>
      </c>
      <c r="AE8" s="254">
        <f t="shared" si="0"/>
        <v>308</v>
      </c>
      <c r="AF8" s="253">
        <f t="shared" si="0"/>
        <v>311</v>
      </c>
      <c r="AG8" s="253">
        <f t="shared" si="0"/>
        <v>314</v>
      </c>
      <c r="AH8" s="253">
        <f t="shared" si="0"/>
        <v>317</v>
      </c>
      <c r="AI8" s="253">
        <f t="shared" si="0"/>
        <v>320</v>
      </c>
      <c r="AJ8" s="254">
        <f t="shared" si="0"/>
        <v>323</v>
      </c>
      <c r="AK8" s="253">
        <f t="shared" si="0"/>
        <v>326</v>
      </c>
      <c r="AL8" s="253">
        <f t="shared" si="0"/>
        <v>329</v>
      </c>
      <c r="AM8" s="250">
        <f t="shared" si="0"/>
        <v>332</v>
      </c>
      <c r="AN8" s="250">
        <f t="shared" si="0"/>
        <v>335</v>
      </c>
      <c r="AO8" s="254">
        <f t="shared" si="0"/>
        <v>338</v>
      </c>
      <c r="AP8" s="253">
        <f t="shared" si="0"/>
        <v>339.2</v>
      </c>
      <c r="AQ8" s="253">
        <f t="shared" si="0"/>
        <v>340.4</v>
      </c>
      <c r="AR8" s="253">
        <f t="shared" si="0"/>
        <v>341.59999999999997</v>
      </c>
      <c r="AS8" s="253">
        <f t="shared" si="1"/>
        <v>342.79999999999995</v>
      </c>
      <c r="AT8" s="254">
        <f t="shared" si="1"/>
        <v>342.79999999999995</v>
      </c>
      <c r="AU8" s="253">
        <f t="shared" si="1"/>
        <v>342.79999999999995</v>
      </c>
      <c r="AV8" s="253">
        <f t="shared" si="1"/>
        <v>342.79999999999995</v>
      </c>
      <c r="AW8" s="253">
        <f t="shared" si="1"/>
        <v>342.79999999999995</v>
      </c>
      <c r="AX8" s="253">
        <f t="shared" si="1"/>
        <v>342.79999999999995</v>
      </c>
      <c r="AY8" s="254">
        <f t="shared" si="1"/>
        <v>342.79999999999995</v>
      </c>
      <c r="AZ8" s="253">
        <f t="shared" si="1"/>
        <v>342.79999999999995</v>
      </c>
      <c r="BA8" s="253">
        <f t="shared" si="1"/>
        <v>342.79999999999995</v>
      </c>
      <c r="BB8" s="253">
        <f t="shared" si="1"/>
        <v>342.79999999999995</v>
      </c>
      <c r="BC8" s="253">
        <f t="shared" si="1"/>
        <v>342.79999999999995</v>
      </c>
      <c r="BD8" s="256">
        <f t="shared" si="1"/>
        <v>342.79999999999995</v>
      </c>
    </row>
    <row r="9" spans="2:56" ht="19.5" customHeight="1" thickBot="1" x14ac:dyDescent="0.25">
      <c r="B9" s="244">
        <v>3</v>
      </c>
      <c r="C9" s="244">
        <v>3</v>
      </c>
      <c r="D9" s="245"/>
      <c r="E9" s="350"/>
      <c r="F9" s="351">
        <v>7</v>
      </c>
      <c r="G9" s="242">
        <v>2</v>
      </c>
      <c r="H9" s="246">
        <v>72</v>
      </c>
      <c r="I9" s="252"/>
      <c r="J9" s="253"/>
      <c r="K9" s="253"/>
      <c r="L9" s="253"/>
      <c r="M9" s="253"/>
      <c r="N9" s="253"/>
      <c r="O9" s="253"/>
      <c r="P9" s="254"/>
      <c r="Q9" s="253"/>
      <c r="R9" s="253"/>
      <c r="S9" s="253"/>
      <c r="T9" s="253"/>
      <c r="U9" s="254"/>
      <c r="V9" s="253"/>
      <c r="W9" s="253"/>
      <c r="X9" s="253">
        <f>X10+$C9</f>
        <v>284</v>
      </c>
      <c r="Y9" s="253">
        <f t="shared" ref="Y9:AC9" si="5">X9+$B9*Y$27/5</f>
        <v>287</v>
      </c>
      <c r="Z9" s="254">
        <f t="shared" si="5"/>
        <v>290</v>
      </c>
      <c r="AA9" s="253">
        <f t="shared" si="5"/>
        <v>293</v>
      </c>
      <c r="AB9" s="253">
        <f t="shared" si="5"/>
        <v>296</v>
      </c>
      <c r="AC9" s="253">
        <f t="shared" si="5"/>
        <v>299</v>
      </c>
      <c r="AD9" s="253">
        <f t="shared" si="0"/>
        <v>302</v>
      </c>
      <c r="AE9" s="254">
        <f t="shared" si="0"/>
        <v>305</v>
      </c>
      <c r="AF9" s="253">
        <f t="shared" si="0"/>
        <v>308</v>
      </c>
      <c r="AG9" s="253">
        <f t="shared" si="0"/>
        <v>311</v>
      </c>
      <c r="AH9" s="253">
        <f t="shared" si="0"/>
        <v>314</v>
      </c>
      <c r="AI9" s="253">
        <f t="shared" si="0"/>
        <v>317</v>
      </c>
      <c r="AJ9" s="255">
        <f t="shared" si="0"/>
        <v>320</v>
      </c>
      <c r="AK9" s="250">
        <f t="shared" si="0"/>
        <v>323</v>
      </c>
      <c r="AL9" s="250">
        <f t="shared" si="0"/>
        <v>326</v>
      </c>
      <c r="AM9" s="253">
        <f t="shared" si="0"/>
        <v>329</v>
      </c>
      <c r="AN9" s="253">
        <f t="shared" si="0"/>
        <v>332</v>
      </c>
      <c r="AO9" s="254">
        <f t="shared" si="0"/>
        <v>335</v>
      </c>
      <c r="AP9" s="253">
        <f t="shared" si="0"/>
        <v>336.2</v>
      </c>
      <c r="AQ9" s="253">
        <f t="shared" si="0"/>
        <v>337.4</v>
      </c>
      <c r="AR9" s="253">
        <f t="shared" si="0"/>
        <v>338.59999999999997</v>
      </c>
      <c r="AS9" s="253">
        <f t="shared" si="1"/>
        <v>339.79999999999995</v>
      </c>
      <c r="AT9" s="254">
        <f t="shared" si="1"/>
        <v>339.79999999999995</v>
      </c>
      <c r="AU9" s="253">
        <f t="shared" si="1"/>
        <v>339.79999999999995</v>
      </c>
      <c r="AV9" s="253">
        <f t="shared" si="1"/>
        <v>339.79999999999995</v>
      </c>
      <c r="AW9" s="253">
        <f t="shared" si="1"/>
        <v>339.79999999999995</v>
      </c>
      <c r="AX9" s="253">
        <f t="shared" si="1"/>
        <v>339.79999999999995</v>
      </c>
      <c r="AY9" s="254">
        <f t="shared" si="1"/>
        <v>339.79999999999995</v>
      </c>
      <c r="AZ9" s="253">
        <f t="shared" si="1"/>
        <v>339.79999999999995</v>
      </c>
      <c r="BA9" s="253">
        <f t="shared" si="1"/>
        <v>339.79999999999995</v>
      </c>
      <c r="BB9" s="253">
        <f t="shared" si="1"/>
        <v>339.79999999999995</v>
      </c>
      <c r="BC9" s="253">
        <f t="shared" si="1"/>
        <v>339.79999999999995</v>
      </c>
      <c r="BD9" s="256">
        <f t="shared" si="1"/>
        <v>339.79999999999995</v>
      </c>
    </row>
    <row r="10" spans="2:56" ht="19.5" customHeight="1" thickBot="1" x14ac:dyDescent="0.25">
      <c r="B10" s="244">
        <v>3</v>
      </c>
      <c r="C10" s="244">
        <v>3</v>
      </c>
      <c r="D10" s="245"/>
      <c r="E10" s="350"/>
      <c r="F10" s="352"/>
      <c r="G10" s="242">
        <v>1</v>
      </c>
      <c r="H10" s="246">
        <v>71</v>
      </c>
      <c r="I10" s="252"/>
      <c r="J10" s="253"/>
      <c r="K10" s="253"/>
      <c r="L10" s="253"/>
      <c r="M10" s="253"/>
      <c r="N10" s="253"/>
      <c r="O10" s="253"/>
      <c r="P10" s="254"/>
      <c r="Q10" s="253"/>
      <c r="R10" s="253"/>
      <c r="S10" s="253"/>
      <c r="T10" s="253"/>
      <c r="U10" s="254"/>
      <c r="V10" s="253"/>
      <c r="W10" s="253">
        <f>W11+$C10</f>
        <v>278</v>
      </c>
      <c r="X10" s="253">
        <f t="shared" ref="X10:AC10" si="6">W10+$B10*X$27/5</f>
        <v>281</v>
      </c>
      <c r="Y10" s="253">
        <f t="shared" si="6"/>
        <v>284</v>
      </c>
      <c r="Z10" s="254">
        <f t="shared" si="6"/>
        <v>287</v>
      </c>
      <c r="AA10" s="253">
        <f t="shared" si="6"/>
        <v>290</v>
      </c>
      <c r="AB10" s="253">
        <f t="shared" si="6"/>
        <v>293</v>
      </c>
      <c r="AC10" s="253">
        <f t="shared" si="6"/>
        <v>296</v>
      </c>
      <c r="AD10" s="253">
        <f t="shared" si="0"/>
        <v>299</v>
      </c>
      <c r="AE10" s="254">
        <f t="shared" si="0"/>
        <v>302</v>
      </c>
      <c r="AF10" s="253">
        <f t="shared" si="0"/>
        <v>305</v>
      </c>
      <c r="AG10" s="253">
        <f t="shared" si="0"/>
        <v>308</v>
      </c>
      <c r="AH10" s="250">
        <f t="shared" si="0"/>
        <v>311</v>
      </c>
      <c r="AI10" s="250">
        <f t="shared" si="0"/>
        <v>314</v>
      </c>
      <c r="AJ10" s="254">
        <f t="shared" si="0"/>
        <v>317</v>
      </c>
      <c r="AK10" s="253">
        <f t="shared" si="0"/>
        <v>320</v>
      </c>
      <c r="AL10" s="253">
        <f t="shared" si="0"/>
        <v>323</v>
      </c>
      <c r="AM10" s="253">
        <f t="shared" si="0"/>
        <v>326</v>
      </c>
      <c r="AN10" s="253">
        <f t="shared" si="0"/>
        <v>329</v>
      </c>
      <c r="AO10" s="254">
        <f t="shared" si="0"/>
        <v>332</v>
      </c>
      <c r="AP10" s="253">
        <f t="shared" si="0"/>
        <v>333.2</v>
      </c>
      <c r="AQ10" s="253">
        <f t="shared" si="0"/>
        <v>334.4</v>
      </c>
      <c r="AR10" s="253">
        <f t="shared" si="0"/>
        <v>335.59999999999997</v>
      </c>
      <c r="AS10" s="253">
        <f t="shared" si="1"/>
        <v>336.79999999999995</v>
      </c>
      <c r="AT10" s="254">
        <f t="shared" si="1"/>
        <v>336.79999999999995</v>
      </c>
      <c r="AU10" s="253">
        <f t="shared" si="1"/>
        <v>336.79999999999995</v>
      </c>
      <c r="AV10" s="253">
        <f t="shared" si="1"/>
        <v>336.79999999999995</v>
      </c>
      <c r="AW10" s="253">
        <f t="shared" si="1"/>
        <v>336.79999999999995</v>
      </c>
      <c r="AX10" s="253">
        <f t="shared" si="1"/>
        <v>336.79999999999995</v>
      </c>
      <c r="AY10" s="254">
        <f t="shared" si="1"/>
        <v>336.79999999999995</v>
      </c>
      <c r="AZ10" s="253">
        <f t="shared" si="1"/>
        <v>336.79999999999995</v>
      </c>
      <c r="BA10" s="253">
        <f t="shared" si="1"/>
        <v>336.79999999999995</v>
      </c>
      <c r="BB10" s="253">
        <f t="shared" si="1"/>
        <v>336.79999999999995</v>
      </c>
      <c r="BC10" s="253">
        <f t="shared" si="1"/>
        <v>336.79999999999995</v>
      </c>
      <c r="BD10" s="256">
        <f t="shared" si="1"/>
        <v>336.79999999999995</v>
      </c>
    </row>
    <row r="11" spans="2:56" ht="19.5" customHeight="1" thickBot="1" x14ac:dyDescent="0.25">
      <c r="B11" s="244">
        <v>3</v>
      </c>
      <c r="C11" s="244">
        <v>5</v>
      </c>
      <c r="D11" s="245"/>
      <c r="E11" s="350" t="s">
        <v>322</v>
      </c>
      <c r="F11" s="351">
        <v>6</v>
      </c>
      <c r="G11" s="242">
        <v>2</v>
      </c>
      <c r="H11" s="246">
        <v>62</v>
      </c>
      <c r="I11" s="247"/>
      <c r="J11" s="248"/>
      <c r="K11" s="248"/>
      <c r="L11" s="248"/>
      <c r="M11" s="248"/>
      <c r="N11" s="248"/>
      <c r="O11" s="248"/>
      <c r="P11" s="249"/>
      <c r="Q11" s="248"/>
      <c r="R11" s="248"/>
      <c r="S11" s="248"/>
      <c r="T11" s="248"/>
      <c r="U11" s="249"/>
      <c r="V11" s="248">
        <f>V12+$C11</f>
        <v>272</v>
      </c>
      <c r="W11" s="248">
        <f t="shared" ref="W11:AC11" si="7">V11+$B11*W$27/5</f>
        <v>275</v>
      </c>
      <c r="X11" s="248">
        <f t="shared" si="7"/>
        <v>278</v>
      </c>
      <c r="Y11" s="248">
        <f t="shared" si="7"/>
        <v>281</v>
      </c>
      <c r="Z11" s="249">
        <f t="shared" si="7"/>
        <v>284</v>
      </c>
      <c r="AA11" s="248">
        <f t="shared" si="7"/>
        <v>287</v>
      </c>
      <c r="AB11" s="248">
        <f t="shared" si="7"/>
        <v>290</v>
      </c>
      <c r="AC11" s="248">
        <f t="shared" si="7"/>
        <v>293</v>
      </c>
      <c r="AD11" s="248">
        <f t="shared" si="0"/>
        <v>296</v>
      </c>
      <c r="AE11" s="257">
        <f t="shared" si="0"/>
        <v>299</v>
      </c>
      <c r="AF11" s="250">
        <f t="shared" si="0"/>
        <v>302</v>
      </c>
      <c r="AG11" s="250">
        <f t="shared" si="0"/>
        <v>305</v>
      </c>
      <c r="AH11" s="253">
        <f t="shared" si="0"/>
        <v>308</v>
      </c>
      <c r="AI11" s="253">
        <f t="shared" si="0"/>
        <v>311</v>
      </c>
      <c r="AJ11" s="249">
        <f t="shared" si="0"/>
        <v>314</v>
      </c>
      <c r="AK11" s="248">
        <f t="shared" si="0"/>
        <v>317</v>
      </c>
      <c r="AL11" s="248">
        <f t="shared" si="0"/>
        <v>320</v>
      </c>
      <c r="AM11" s="248">
        <f t="shared" si="0"/>
        <v>323</v>
      </c>
      <c r="AN11" s="248">
        <f t="shared" si="0"/>
        <v>326</v>
      </c>
      <c r="AO11" s="249">
        <f t="shared" si="0"/>
        <v>329</v>
      </c>
      <c r="AP11" s="248">
        <f t="shared" si="0"/>
        <v>330.2</v>
      </c>
      <c r="AQ11" s="248">
        <f t="shared" si="0"/>
        <v>331.4</v>
      </c>
      <c r="AR11" s="248">
        <f t="shared" si="0"/>
        <v>332.59999999999997</v>
      </c>
      <c r="AS11" s="248">
        <f t="shared" si="1"/>
        <v>333.79999999999995</v>
      </c>
      <c r="AT11" s="249">
        <f t="shared" si="1"/>
        <v>333.79999999999995</v>
      </c>
      <c r="AU11" s="248">
        <f t="shared" si="1"/>
        <v>333.79999999999995</v>
      </c>
      <c r="AV11" s="248">
        <f t="shared" si="1"/>
        <v>333.79999999999995</v>
      </c>
      <c r="AW11" s="248">
        <f t="shared" si="1"/>
        <v>333.79999999999995</v>
      </c>
      <c r="AX11" s="248">
        <f t="shared" si="1"/>
        <v>333.79999999999995</v>
      </c>
      <c r="AY11" s="249">
        <f t="shared" si="1"/>
        <v>333.79999999999995</v>
      </c>
      <c r="AZ11" s="248">
        <f t="shared" si="1"/>
        <v>333.79999999999995</v>
      </c>
      <c r="BA11" s="248">
        <f t="shared" si="1"/>
        <v>333.79999999999995</v>
      </c>
      <c r="BB11" s="248">
        <f t="shared" si="1"/>
        <v>333.79999999999995</v>
      </c>
      <c r="BC11" s="248">
        <f t="shared" si="1"/>
        <v>333.79999999999995</v>
      </c>
      <c r="BD11" s="251">
        <f t="shared" si="1"/>
        <v>333.79999999999995</v>
      </c>
    </row>
    <row r="12" spans="2:56" ht="19.5" customHeight="1" thickBot="1" x14ac:dyDescent="0.25">
      <c r="B12" s="244">
        <v>3</v>
      </c>
      <c r="C12" s="244">
        <v>5</v>
      </c>
      <c r="D12" s="245"/>
      <c r="E12" s="350"/>
      <c r="F12" s="352"/>
      <c r="G12" s="242">
        <v>1</v>
      </c>
      <c r="H12" s="246">
        <v>61</v>
      </c>
      <c r="I12" s="252"/>
      <c r="J12" s="253"/>
      <c r="K12" s="253"/>
      <c r="L12" s="253"/>
      <c r="M12" s="253"/>
      <c r="N12" s="253"/>
      <c r="O12" s="253"/>
      <c r="P12" s="254"/>
      <c r="Q12" s="253"/>
      <c r="R12" s="253"/>
      <c r="S12" s="253"/>
      <c r="T12" s="253"/>
      <c r="U12" s="254">
        <f>U13+$C12</f>
        <v>264</v>
      </c>
      <c r="V12" s="253">
        <f t="shared" ref="V12:AC12" si="8">U12+$B12*V$27/5</f>
        <v>267</v>
      </c>
      <c r="W12" s="253">
        <f t="shared" si="8"/>
        <v>270</v>
      </c>
      <c r="X12" s="253">
        <f t="shared" si="8"/>
        <v>273</v>
      </c>
      <c r="Y12" s="253">
        <f t="shared" si="8"/>
        <v>276</v>
      </c>
      <c r="Z12" s="254">
        <f t="shared" si="8"/>
        <v>279</v>
      </c>
      <c r="AA12" s="253">
        <f t="shared" si="8"/>
        <v>282</v>
      </c>
      <c r="AB12" s="253">
        <f t="shared" si="8"/>
        <v>285</v>
      </c>
      <c r="AC12" s="250">
        <f t="shared" si="8"/>
        <v>288</v>
      </c>
      <c r="AD12" s="250">
        <f t="shared" si="0"/>
        <v>291</v>
      </c>
      <c r="AE12" s="254">
        <f t="shared" si="0"/>
        <v>294</v>
      </c>
      <c r="AF12" s="253">
        <f t="shared" si="0"/>
        <v>297</v>
      </c>
      <c r="AG12" s="253">
        <f t="shared" si="0"/>
        <v>300</v>
      </c>
      <c r="AH12" s="253">
        <f t="shared" si="0"/>
        <v>303</v>
      </c>
      <c r="AI12" s="253">
        <f t="shared" si="0"/>
        <v>306</v>
      </c>
      <c r="AJ12" s="254">
        <f t="shared" si="0"/>
        <v>309</v>
      </c>
      <c r="AK12" s="253">
        <f t="shared" si="0"/>
        <v>312</v>
      </c>
      <c r="AL12" s="253">
        <f t="shared" si="0"/>
        <v>315</v>
      </c>
      <c r="AM12" s="253">
        <f t="shared" si="0"/>
        <v>318</v>
      </c>
      <c r="AN12" s="253">
        <f t="shared" si="0"/>
        <v>321</v>
      </c>
      <c r="AO12" s="254">
        <f t="shared" si="0"/>
        <v>324</v>
      </c>
      <c r="AP12" s="253">
        <f t="shared" si="0"/>
        <v>325.2</v>
      </c>
      <c r="AQ12" s="253">
        <f t="shared" si="0"/>
        <v>326.39999999999998</v>
      </c>
      <c r="AR12" s="253">
        <f t="shared" si="0"/>
        <v>327.59999999999997</v>
      </c>
      <c r="AS12" s="253">
        <f t="shared" si="1"/>
        <v>328.79999999999995</v>
      </c>
      <c r="AT12" s="254">
        <f t="shared" si="1"/>
        <v>328.79999999999995</v>
      </c>
      <c r="AU12" s="253">
        <f t="shared" si="1"/>
        <v>328.79999999999995</v>
      </c>
      <c r="AV12" s="253">
        <f t="shared" si="1"/>
        <v>328.79999999999995</v>
      </c>
      <c r="AW12" s="253">
        <f t="shared" si="1"/>
        <v>328.79999999999995</v>
      </c>
      <c r="AX12" s="253">
        <f t="shared" si="1"/>
        <v>328.79999999999995</v>
      </c>
      <c r="AY12" s="254">
        <f t="shared" si="1"/>
        <v>328.79999999999995</v>
      </c>
      <c r="AZ12" s="253">
        <f t="shared" si="1"/>
        <v>328.79999999999995</v>
      </c>
      <c r="BA12" s="253">
        <f t="shared" si="1"/>
        <v>328.79999999999995</v>
      </c>
      <c r="BB12" s="253">
        <f t="shared" si="1"/>
        <v>328.79999999999995</v>
      </c>
      <c r="BC12" s="253">
        <f t="shared" si="1"/>
        <v>328.79999999999995</v>
      </c>
      <c r="BD12" s="256">
        <f t="shared" si="1"/>
        <v>328.79999999999995</v>
      </c>
    </row>
    <row r="13" spans="2:56" ht="19.5" customHeight="1" thickBot="1" x14ac:dyDescent="0.25">
      <c r="B13" s="244">
        <v>3</v>
      </c>
      <c r="C13" s="244">
        <v>5</v>
      </c>
      <c r="D13" s="245"/>
      <c r="E13" s="350"/>
      <c r="F13" s="351">
        <v>5</v>
      </c>
      <c r="G13" s="242">
        <v>2</v>
      </c>
      <c r="H13" s="246">
        <v>52</v>
      </c>
      <c r="I13" s="252"/>
      <c r="J13" s="253"/>
      <c r="K13" s="253"/>
      <c r="L13" s="253"/>
      <c r="M13" s="253"/>
      <c r="N13" s="253"/>
      <c r="O13" s="253"/>
      <c r="P13" s="254"/>
      <c r="Q13" s="253"/>
      <c r="R13" s="253"/>
      <c r="S13" s="253"/>
      <c r="T13" s="253">
        <f>T14+$C13</f>
        <v>256</v>
      </c>
      <c r="U13" s="254">
        <f t="shared" ref="U13:AC13" si="9">T13+$B13*U$27/5</f>
        <v>259</v>
      </c>
      <c r="V13" s="253">
        <f t="shared" si="9"/>
        <v>262</v>
      </c>
      <c r="W13" s="253">
        <f t="shared" si="9"/>
        <v>265</v>
      </c>
      <c r="X13" s="253">
        <f t="shared" si="9"/>
        <v>268</v>
      </c>
      <c r="Y13" s="253">
        <f t="shared" si="9"/>
        <v>271</v>
      </c>
      <c r="Z13" s="255">
        <f t="shared" si="9"/>
        <v>274</v>
      </c>
      <c r="AA13" s="250">
        <f t="shared" si="9"/>
        <v>277</v>
      </c>
      <c r="AB13" s="250">
        <f t="shared" si="9"/>
        <v>280</v>
      </c>
      <c r="AC13" s="253">
        <f t="shared" si="9"/>
        <v>283</v>
      </c>
      <c r="AD13" s="253">
        <f t="shared" si="0"/>
        <v>286</v>
      </c>
      <c r="AE13" s="254">
        <f t="shared" si="0"/>
        <v>289</v>
      </c>
      <c r="AF13" s="253">
        <f t="shared" si="0"/>
        <v>292</v>
      </c>
      <c r="AG13" s="253">
        <f t="shared" si="0"/>
        <v>295</v>
      </c>
      <c r="AH13" s="253">
        <f t="shared" si="0"/>
        <v>298</v>
      </c>
      <c r="AI13" s="253">
        <f t="shared" si="0"/>
        <v>301</v>
      </c>
      <c r="AJ13" s="254">
        <f t="shared" si="0"/>
        <v>304</v>
      </c>
      <c r="AK13" s="253">
        <f t="shared" si="0"/>
        <v>307</v>
      </c>
      <c r="AL13" s="253">
        <f t="shared" si="0"/>
        <v>310</v>
      </c>
      <c r="AM13" s="253">
        <f t="shared" si="0"/>
        <v>313</v>
      </c>
      <c r="AN13" s="253">
        <f t="shared" si="0"/>
        <v>316</v>
      </c>
      <c r="AO13" s="254">
        <f t="shared" si="0"/>
        <v>319</v>
      </c>
      <c r="AP13" s="253">
        <f t="shared" si="0"/>
        <v>320.2</v>
      </c>
      <c r="AQ13" s="253">
        <f t="shared" si="0"/>
        <v>321.39999999999998</v>
      </c>
      <c r="AR13" s="253">
        <f t="shared" si="0"/>
        <v>322.59999999999997</v>
      </c>
      <c r="AS13" s="253">
        <f t="shared" si="1"/>
        <v>323.79999999999995</v>
      </c>
      <c r="AT13" s="254">
        <f t="shared" si="1"/>
        <v>323.79999999999995</v>
      </c>
      <c r="AU13" s="253">
        <f t="shared" si="1"/>
        <v>323.79999999999995</v>
      </c>
      <c r="AV13" s="253">
        <f t="shared" si="1"/>
        <v>323.79999999999995</v>
      </c>
      <c r="AW13" s="253">
        <f t="shared" si="1"/>
        <v>323.79999999999995</v>
      </c>
      <c r="AX13" s="253">
        <f t="shared" si="1"/>
        <v>323.79999999999995</v>
      </c>
      <c r="AY13" s="254">
        <f t="shared" si="1"/>
        <v>323.79999999999995</v>
      </c>
      <c r="AZ13" s="253">
        <f t="shared" si="1"/>
        <v>323.79999999999995</v>
      </c>
      <c r="BA13" s="253">
        <f t="shared" si="1"/>
        <v>323.79999999999995</v>
      </c>
      <c r="BB13" s="253">
        <f t="shared" si="1"/>
        <v>323.79999999999995</v>
      </c>
      <c r="BC13" s="253">
        <f t="shared" si="1"/>
        <v>323.79999999999995</v>
      </c>
      <c r="BD13" s="256">
        <f t="shared" si="1"/>
        <v>323.79999999999995</v>
      </c>
    </row>
    <row r="14" spans="2:56" ht="19.5" customHeight="1" thickBot="1" x14ac:dyDescent="0.25">
      <c r="B14" s="244">
        <v>3</v>
      </c>
      <c r="C14" s="244">
        <v>5</v>
      </c>
      <c r="D14" s="245"/>
      <c r="E14" s="350"/>
      <c r="F14" s="352"/>
      <c r="G14" s="242">
        <v>1</v>
      </c>
      <c r="H14" s="246">
        <v>51</v>
      </c>
      <c r="I14" s="252"/>
      <c r="J14" s="253"/>
      <c r="K14" s="253"/>
      <c r="L14" s="253"/>
      <c r="M14" s="253"/>
      <c r="N14" s="253"/>
      <c r="O14" s="253"/>
      <c r="P14" s="254"/>
      <c r="Q14" s="253"/>
      <c r="R14" s="253"/>
      <c r="S14" s="253">
        <f>S15+$C14</f>
        <v>248</v>
      </c>
      <c r="T14" s="253">
        <f t="shared" ref="T14:AC14" si="10">S14+$B14*T$27/5</f>
        <v>251</v>
      </c>
      <c r="U14" s="254">
        <f t="shared" si="10"/>
        <v>254</v>
      </c>
      <c r="V14" s="253">
        <f t="shared" si="10"/>
        <v>257</v>
      </c>
      <c r="W14" s="253">
        <f t="shared" si="10"/>
        <v>260</v>
      </c>
      <c r="X14" s="250">
        <f t="shared" si="10"/>
        <v>263</v>
      </c>
      <c r="Y14" s="250">
        <f t="shared" si="10"/>
        <v>266</v>
      </c>
      <c r="Z14" s="254">
        <f t="shared" si="10"/>
        <v>269</v>
      </c>
      <c r="AA14" s="253">
        <f t="shared" si="10"/>
        <v>272</v>
      </c>
      <c r="AB14" s="253">
        <f t="shared" si="10"/>
        <v>275</v>
      </c>
      <c r="AC14" s="253">
        <f t="shared" si="10"/>
        <v>278</v>
      </c>
      <c r="AD14" s="253">
        <f t="shared" si="0"/>
        <v>281</v>
      </c>
      <c r="AE14" s="254">
        <f t="shared" si="0"/>
        <v>284</v>
      </c>
      <c r="AF14" s="253">
        <f t="shared" si="0"/>
        <v>287</v>
      </c>
      <c r="AG14" s="253">
        <f t="shared" si="0"/>
        <v>290</v>
      </c>
      <c r="AH14" s="253">
        <f t="shared" si="0"/>
        <v>293</v>
      </c>
      <c r="AI14" s="253">
        <f t="shared" si="0"/>
        <v>296</v>
      </c>
      <c r="AJ14" s="254">
        <f t="shared" si="0"/>
        <v>299</v>
      </c>
      <c r="AK14" s="253">
        <f t="shared" si="0"/>
        <v>302</v>
      </c>
      <c r="AL14" s="253">
        <f t="shared" si="0"/>
        <v>305</v>
      </c>
      <c r="AM14" s="253">
        <f t="shared" si="0"/>
        <v>308</v>
      </c>
      <c r="AN14" s="253">
        <f t="shared" si="0"/>
        <v>311</v>
      </c>
      <c r="AO14" s="254">
        <f t="shared" si="0"/>
        <v>314</v>
      </c>
      <c r="AP14" s="253">
        <f t="shared" si="0"/>
        <v>315.2</v>
      </c>
      <c r="AQ14" s="253">
        <f t="shared" si="0"/>
        <v>316.39999999999998</v>
      </c>
      <c r="AR14" s="253">
        <f t="shared" si="0"/>
        <v>317.59999999999997</v>
      </c>
      <c r="AS14" s="253">
        <f t="shared" si="1"/>
        <v>318.79999999999995</v>
      </c>
      <c r="AT14" s="254">
        <f t="shared" si="1"/>
        <v>318.79999999999995</v>
      </c>
      <c r="AU14" s="253">
        <f t="shared" si="1"/>
        <v>318.79999999999995</v>
      </c>
      <c r="AV14" s="253">
        <f t="shared" si="1"/>
        <v>318.79999999999995</v>
      </c>
      <c r="AW14" s="253">
        <f t="shared" si="1"/>
        <v>318.79999999999995</v>
      </c>
      <c r="AX14" s="253">
        <f t="shared" si="1"/>
        <v>318.79999999999995</v>
      </c>
      <c r="AY14" s="254">
        <f t="shared" si="1"/>
        <v>318.79999999999995</v>
      </c>
      <c r="AZ14" s="253">
        <f t="shared" si="1"/>
        <v>318.79999999999995</v>
      </c>
      <c r="BA14" s="253">
        <f t="shared" si="1"/>
        <v>318.79999999999995</v>
      </c>
      <c r="BB14" s="253">
        <f t="shared" si="1"/>
        <v>318.79999999999995</v>
      </c>
      <c r="BC14" s="253">
        <f t="shared" si="1"/>
        <v>318.79999999999995</v>
      </c>
      <c r="BD14" s="256">
        <f t="shared" si="1"/>
        <v>318.79999999999995</v>
      </c>
    </row>
    <row r="15" spans="2:56" ht="19.5" customHeight="1" thickBot="1" x14ac:dyDescent="0.25">
      <c r="B15" s="244">
        <v>3</v>
      </c>
      <c r="C15" s="244">
        <v>5</v>
      </c>
      <c r="D15" s="245"/>
      <c r="E15" s="350"/>
      <c r="F15" s="351">
        <v>4</v>
      </c>
      <c r="G15" s="242">
        <v>2</v>
      </c>
      <c r="H15" s="246">
        <v>42</v>
      </c>
      <c r="I15" s="252"/>
      <c r="J15" s="253"/>
      <c r="K15" s="253"/>
      <c r="L15" s="253"/>
      <c r="M15" s="253"/>
      <c r="N15" s="253"/>
      <c r="O15" s="253"/>
      <c r="P15" s="254"/>
      <c r="Q15" s="253"/>
      <c r="R15" s="253">
        <f>R16+$C15</f>
        <v>240</v>
      </c>
      <c r="S15" s="253">
        <f t="shared" ref="S15:AH24" si="11">R15+$B15*S$27/5</f>
        <v>243</v>
      </c>
      <c r="T15" s="253">
        <f t="shared" si="11"/>
        <v>246</v>
      </c>
      <c r="U15" s="255">
        <f t="shared" si="11"/>
        <v>249</v>
      </c>
      <c r="V15" s="250">
        <f t="shared" si="11"/>
        <v>252</v>
      </c>
      <c r="W15" s="250">
        <f t="shared" si="11"/>
        <v>255</v>
      </c>
      <c r="X15" s="253">
        <f t="shared" si="11"/>
        <v>258</v>
      </c>
      <c r="Y15" s="253">
        <f t="shared" si="11"/>
        <v>261</v>
      </c>
      <c r="Z15" s="254">
        <f t="shared" si="11"/>
        <v>264</v>
      </c>
      <c r="AA15" s="253">
        <f t="shared" si="11"/>
        <v>267</v>
      </c>
      <c r="AB15" s="253">
        <f t="shared" si="11"/>
        <v>270</v>
      </c>
      <c r="AC15" s="253">
        <f t="shared" si="11"/>
        <v>273</v>
      </c>
      <c r="AD15" s="253">
        <f t="shared" si="11"/>
        <v>276</v>
      </c>
      <c r="AE15" s="254">
        <f t="shared" si="11"/>
        <v>279</v>
      </c>
      <c r="AF15" s="253">
        <f t="shared" si="11"/>
        <v>282</v>
      </c>
      <c r="AG15" s="253">
        <f t="shared" si="11"/>
        <v>285</v>
      </c>
      <c r="AH15" s="253">
        <f t="shared" si="11"/>
        <v>288</v>
      </c>
      <c r="AI15" s="253">
        <f t="shared" si="0"/>
        <v>291</v>
      </c>
      <c r="AJ15" s="254">
        <f t="shared" si="0"/>
        <v>294</v>
      </c>
      <c r="AK15" s="253">
        <f t="shared" si="0"/>
        <v>297</v>
      </c>
      <c r="AL15" s="253">
        <f t="shared" si="0"/>
        <v>300</v>
      </c>
      <c r="AM15" s="253">
        <f t="shared" si="0"/>
        <v>303</v>
      </c>
      <c r="AN15" s="253">
        <f t="shared" si="0"/>
        <v>306</v>
      </c>
      <c r="AO15" s="254">
        <f t="shared" si="0"/>
        <v>309</v>
      </c>
      <c r="AP15" s="253">
        <f t="shared" si="0"/>
        <v>310.2</v>
      </c>
      <c r="AQ15" s="253">
        <f t="shared" si="0"/>
        <v>311.39999999999998</v>
      </c>
      <c r="AR15" s="253">
        <f t="shared" si="0"/>
        <v>312.59999999999997</v>
      </c>
      <c r="AS15" s="253">
        <f t="shared" si="1"/>
        <v>313.79999999999995</v>
      </c>
      <c r="AT15" s="254">
        <f t="shared" si="1"/>
        <v>313.79999999999995</v>
      </c>
      <c r="AU15" s="253">
        <f t="shared" si="1"/>
        <v>313.79999999999995</v>
      </c>
      <c r="AV15" s="253">
        <f t="shared" si="1"/>
        <v>313.79999999999995</v>
      </c>
      <c r="AW15" s="253">
        <f t="shared" si="1"/>
        <v>313.79999999999995</v>
      </c>
      <c r="AX15" s="253">
        <f t="shared" si="1"/>
        <v>313.79999999999995</v>
      </c>
      <c r="AY15" s="254">
        <f t="shared" si="1"/>
        <v>313.79999999999995</v>
      </c>
      <c r="AZ15" s="253">
        <f t="shared" si="1"/>
        <v>313.79999999999995</v>
      </c>
      <c r="BA15" s="253">
        <f t="shared" si="1"/>
        <v>313.79999999999995</v>
      </c>
      <c r="BB15" s="253">
        <f t="shared" si="1"/>
        <v>313.79999999999995</v>
      </c>
      <c r="BC15" s="253">
        <f t="shared" si="1"/>
        <v>313.79999999999995</v>
      </c>
      <c r="BD15" s="256">
        <f t="shared" si="1"/>
        <v>313.79999999999995</v>
      </c>
    </row>
    <row r="16" spans="2:56" ht="19.5" customHeight="1" thickBot="1" x14ac:dyDescent="0.25">
      <c r="B16" s="244">
        <v>3</v>
      </c>
      <c r="C16" s="244">
        <v>5</v>
      </c>
      <c r="D16" s="245"/>
      <c r="E16" s="350"/>
      <c r="F16" s="352"/>
      <c r="G16" s="242">
        <v>1</v>
      </c>
      <c r="H16" s="246">
        <v>41</v>
      </c>
      <c r="I16" s="258"/>
      <c r="J16" s="259"/>
      <c r="K16" s="259"/>
      <c r="L16" s="259"/>
      <c r="M16" s="259"/>
      <c r="N16" s="259"/>
      <c r="O16" s="259"/>
      <c r="P16" s="260"/>
      <c r="Q16" s="253">
        <f>Q17+$C16</f>
        <v>232</v>
      </c>
      <c r="R16" s="253">
        <f t="shared" ref="R16:AC17" si="12">Q16+$B16*R$27/5</f>
        <v>235</v>
      </c>
      <c r="S16" s="250">
        <f t="shared" si="12"/>
        <v>238</v>
      </c>
      <c r="T16" s="250">
        <f t="shared" si="12"/>
        <v>241</v>
      </c>
      <c r="U16" s="260">
        <f t="shared" si="12"/>
        <v>244</v>
      </c>
      <c r="V16" s="259">
        <f t="shared" si="12"/>
        <v>247</v>
      </c>
      <c r="W16" s="259">
        <f t="shared" si="12"/>
        <v>250</v>
      </c>
      <c r="X16" s="259">
        <f t="shared" si="12"/>
        <v>253</v>
      </c>
      <c r="Y16" s="259">
        <f t="shared" si="12"/>
        <v>256</v>
      </c>
      <c r="Z16" s="260">
        <f t="shared" si="12"/>
        <v>259</v>
      </c>
      <c r="AA16" s="259">
        <f t="shared" si="12"/>
        <v>262</v>
      </c>
      <c r="AB16" s="259">
        <f t="shared" si="12"/>
        <v>265</v>
      </c>
      <c r="AC16" s="259">
        <f t="shared" si="12"/>
        <v>268</v>
      </c>
      <c r="AD16" s="259">
        <f t="shared" si="11"/>
        <v>271</v>
      </c>
      <c r="AE16" s="260">
        <f t="shared" si="11"/>
        <v>274</v>
      </c>
      <c r="AF16" s="259">
        <f t="shared" si="11"/>
        <v>277</v>
      </c>
      <c r="AG16" s="259">
        <f t="shared" si="11"/>
        <v>280</v>
      </c>
      <c r="AH16" s="259">
        <f t="shared" si="11"/>
        <v>283</v>
      </c>
      <c r="AI16" s="259">
        <f t="shared" si="0"/>
        <v>286</v>
      </c>
      <c r="AJ16" s="260">
        <f t="shared" si="0"/>
        <v>289</v>
      </c>
      <c r="AK16" s="259">
        <f t="shared" si="0"/>
        <v>292</v>
      </c>
      <c r="AL16" s="259">
        <f t="shared" si="0"/>
        <v>295</v>
      </c>
      <c r="AM16" s="259">
        <f t="shared" si="0"/>
        <v>298</v>
      </c>
      <c r="AN16" s="259">
        <f t="shared" si="0"/>
        <v>301</v>
      </c>
      <c r="AO16" s="260">
        <f t="shared" si="0"/>
        <v>304</v>
      </c>
      <c r="AP16" s="259">
        <f t="shared" si="0"/>
        <v>305.2</v>
      </c>
      <c r="AQ16" s="259">
        <f t="shared" si="0"/>
        <v>306.39999999999998</v>
      </c>
      <c r="AR16" s="259">
        <f t="shared" si="0"/>
        <v>307.59999999999997</v>
      </c>
      <c r="AS16" s="259">
        <f t="shared" si="1"/>
        <v>308.79999999999995</v>
      </c>
      <c r="AT16" s="260">
        <f t="shared" si="1"/>
        <v>308.79999999999995</v>
      </c>
      <c r="AU16" s="259">
        <f t="shared" si="1"/>
        <v>308.79999999999995</v>
      </c>
      <c r="AV16" s="259">
        <f t="shared" si="1"/>
        <v>308.79999999999995</v>
      </c>
      <c r="AW16" s="259">
        <f t="shared" si="1"/>
        <v>308.79999999999995</v>
      </c>
      <c r="AX16" s="259">
        <f t="shared" si="1"/>
        <v>308.79999999999995</v>
      </c>
      <c r="AY16" s="260">
        <f t="shared" si="1"/>
        <v>308.79999999999995</v>
      </c>
      <c r="AZ16" s="259">
        <f t="shared" si="1"/>
        <v>308.79999999999995</v>
      </c>
      <c r="BA16" s="259">
        <f t="shared" si="1"/>
        <v>308.79999999999995</v>
      </c>
      <c r="BB16" s="259">
        <f t="shared" si="1"/>
        <v>308.79999999999995</v>
      </c>
      <c r="BC16" s="259">
        <f t="shared" si="1"/>
        <v>308.79999999999995</v>
      </c>
      <c r="BD16" s="261">
        <f t="shared" si="1"/>
        <v>308.79999999999995</v>
      </c>
    </row>
    <row r="17" spans="2:56" ht="19.5" customHeight="1" thickBot="1" x14ac:dyDescent="0.25">
      <c r="B17" s="244">
        <v>3</v>
      </c>
      <c r="C17" s="244">
        <v>5</v>
      </c>
      <c r="D17" s="245"/>
      <c r="E17" s="350" t="s">
        <v>390</v>
      </c>
      <c r="F17" s="351">
        <v>3</v>
      </c>
      <c r="G17" s="242">
        <v>2</v>
      </c>
      <c r="H17" s="246">
        <v>32</v>
      </c>
      <c r="I17" s="252"/>
      <c r="J17" s="253"/>
      <c r="K17" s="253"/>
      <c r="L17" s="253"/>
      <c r="M17" s="253"/>
      <c r="N17" s="253"/>
      <c r="O17" s="253"/>
      <c r="P17" s="254">
        <f>P18+$C17</f>
        <v>224</v>
      </c>
      <c r="Q17" s="250">
        <f t="shared" ref="Q17:AF24" si="13">P17+$B17*Q$27/5</f>
        <v>227</v>
      </c>
      <c r="R17" s="250">
        <f t="shared" si="12"/>
        <v>230</v>
      </c>
      <c r="S17" s="253">
        <f t="shared" si="12"/>
        <v>233</v>
      </c>
      <c r="T17" s="253">
        <f t="shared" si="12"/>
        <v>236</v>
      </c>
      <c r="U17" s="254">
        <f t="shared" si="12"/>
        <v>239</v>
      </c>
      <c r="V17" s="253">
        <f t="shared" si="12"/>
        <v>242</v>
      </c>
      <c r="W17" s="253">
        <f t="shared" si="12"/>
        <v>245</v>
      </c>
      <c r="X17" s="253">
        <f t="shared" si="12"/>
        <v>248</v>
      </c>
      <c r="Y17" s="253">
        <f t="shared" si="12"/>
        <v>251</v>
      </c>
      <c r="Z17" s="254">
        <f t="shared" si="12"/>
        <v>254</v>
      </c>
      <c r="AA17" s="253">
        <f t="shared" si="12"/>
        <v>257</v>
      </c>
      <c r="AB17" s="253">
        <f t="shared" si="12"/>
        <v>260</v>
      </c>
      <c r="AC17" s="253">
        <f t="shared" si="12"/>
        <v>263</v>
      </c>
      <c r="AD17" s="253">
        <f t="shared" si="11"/>
        <v>266</v>
      </c>
      <c r="AE17" s="254">
        <f t="shared" si="11"/>
        <v>269</v>
      </c>
      <c r="AF17" s="253">
        <f t="shared" si="11"/>
        <v>272</v>
      </c>
      <c r="AG17" s="253">
        <f t="shared" si="11"/>
        <v>275</v>
      </c>
      <c r="AH17" s="253">
        <f t="shared" si="11"/>
        <v>278</v>
      </c>
      <c r="AI17" s="253">
        <f t="shared" si="0"/>
        <v>281</v>
      </c>
      <c r="AJ17" s="254">
        <f t="shared" si="0"/>
        <v>284</v>
      </c>
      <c r="AK17" s="253">
        <f t="shared" si="0"/>
        <v>287</v>
      </c>
      <c r="AL17" s="253">
        <f t="shared" si="0"/>
        <v>290</v>
      </c>
      <c r="AM17" s="253">
        <f t="shared" si="0"/>
        <v>293</v>
      </c>
      <c r="AN17" s="253">
        <f t="shared" si="0"/>
        <v>296</v>
      </c>
      <c r="AO17" s="254">
        <f t="shared" si="0"/>
        <v>299</v>
      </c>
      <c r="AP17" s="253">
        <f t="shared" si="0"/>
        <v>300.2</v>
      </c>
      <c r="AQ17" s="253">
        <f t="shared" si="0"/>
        <v>301.39999999999998</v>
      </c>
      <c r="AR17" s="253">
        <f t="shared" si="0"/>
        <v>302.59999999999997</v>
      </c>
      <c r="AS17" s="253">
        <f t="shared" si="1"/>
        <v>303.79999999999995</v>
      </c>
      <c r="AT17" s="254">
        <f t="shared" si="1"/>
        <v>303.79999999999995</v>
      </c>
      <c r="AU17" s="253">
        <f t="shared" si="1"/>
        <v>303.79999999999995</v>
      </c>
      <c r="AV17" s="253">
        <f t="shared" si="1"/>
        <v>303.79999999999995</v>
      </c>
      <c r="AW17" s="253">
        <f t="shared" si="1"/>
        <v>303.79999999999995</v>
      </c>
      <c r="AX17" s="253">
        <f t="shared" si="1"/>
        <v>303.79999999999995</v>
      </c>
      <c r="AY17" s="254">
        <f t="shared" si="1"/>
        <v>303.79999999999995</v>
      </c>
      <c r="AZ17" s="253">
        <f t="shared" si="1"/>
        <v>303.79999999999995</v>
      </c>
      <c r="BA17" s="253">
        <f t="shared" si="1"/>
        <v>303.79999999999995</v>
      </c>
      <c r="BB17" s="253">
        <f t="shared" si="1"/>
        <v>303.79999999999995</v>
      </c>
      <c r="BC17" s="253">
        <f t="shared" si="1"/>
        <v>303.79999999999995</v>
      </c>
      <c r="BD17" s="256">
        <f t="shared" si="1"/>
        <v>303.79999999999995</v>
      </c>
    </row>
    <row r="18" spans="2:56" ht="19.5" customHeight="1" thickBot="1" x14ac:dyDescent="0.25">
      <c r="B18" s="244">
        <v>3</v>
      </c>
      <c r="C18" s="244">
        <v>5</v>
      </c>
      <c r="D18" s="246"/>
      <c r="E18" s="350"/>
      <c r="F18" s="352"/>
      <c r="G18" s="242">
        <v>1</v>
      </c>
      <c r="H18" s="246">
        <v>31</v>
      </c>
      <c r="I18" s="262"/>
      <c r="J18" s="263"/>
      <c r="K18" s="263"/>
      <c r="L18" s="263"/>
      <c r="M18" s="263"/>
      <c r="N18" s="263"/>
      <c r="O18" s="263">
        <f>O19+$C18</f>
        <v>216</v>
      </c>
      <c r="P18" s="255">
        <f t="shared" ref="O18:P20" si="14">O18+$B18*P$27/5</f>
        <v>219</v>
      </c>
      <c r="Q18" s="253">
        <f t="shared" si="13"/>
        <v>222</v>
      </c>
      <c r="R18" s="253">
        <f t="shared" si="13"/>
        <v>225</v>
      </c>
      <c r="S18" s="253">
        <f t="shared" si="13"/>
        <v>228</v>
      </c>
      <c r="T18" s="253">
        <f t="shared" si="13"/>
        <v>231</v>
      </c>
      <c r="U18" s="254">
        <f t="shared" si="13"/>
        <v>234</v>
      </c>
      <c r="V18" s="253">
        <f t="shared" si="13"/>
        <v>237</v>
      </c>
      <c r="W18" s="253">
        <f t="shared" si="13"/>
        <v>240</v>
      </c>
      <c r="X18" s="253">
        <f t="shared" si="13"/>
        <v>243</v>
      </c>
      <c r="Y18" s="253">
        <f t="shared" si="13"/>
        <v>246</v>
      </c>
      <c r="Z18" s="254">
        <f t="shared" si="13"/>
        <v>249</v>
      </c>
      <c r="AA18" s="253">
        <f t="shared" si="13"/>
        <v>252</v>
      </c>
      <c r="AB18" s="253">
        <f t="shared" si="13"/>
        <v>255</v>
      </c>
      <c r="AC18" s="253">
        <f t="shared" si="13"/>
        <v>258</v>
      </c>
      <c r="AD18" s="253">
        <f t="shared" si="11"/>
        <v>261</v>
      </c>
      <c r="AE18" s="254">
        <f t="shared" si="11"/>
        <v>264</v>
      </c>
      <c r="AF18" s="253">
        <f t="shared" si="11"/>
        <v>267</v>
      </c>
      <c r="AG18" s="253">
        <f t="shared" si="11"/>
        <v>270</v>
      </c>
      <c r="AH18" s="253">
        <f t="shared" si="11"/>
        <v>273</v>
      </c>
      <c r="AI18" s="253">
        <f t="shared" si="0"/>
        <v>276</v>
      </c>
      <c r="AJ18" s="254">
        <f t="shared" si="0"/>
        <v>279</v>
      </c>
      <c r="AK18" s="253">
        <f t="shared" si="0"/>
        <v>282</v>
      </c>
      <c r="AL18" s="253">
        <f t="shared" si="0"/>
        <v>285</v>
      </c>
      <c r="AM18" s="253">
        <f t="shared" si="0"/>
        <v>288</v>
      </c>
      <c r="AN18" s="253">
        <f t="shared" si="0"/>
        <v>291</v>
      </c>
      <c r="AO18" s="254">
        <f t="shared" si="0"/>
        <v>294</v>
      </c>
      <c r="AP18" s="253">
        <f t="shared" si="0"/>
        <v>295.2</v>
      </c>
      <c r="AQ18" s="253">
        <f t="shared" si="0"/>
        <v>296.39999999999998</v>
      </c>
      <c r="AR18" s="253">
        <f t="shared" si="0"/>
        <v>297.59999999999997</v>
      </c>
      <c r="AS18" s="253">
        <f t="shared" si="1"/>
        <v>298.79999999999995</v>
      </c>
      <c r="AT18" s="254">
        <f t="shared" si="1"/>
        <v>298.79999999999995</v>
      </c>
      <c r="AU18" s="253">
        <f t="shared" si="1"/>
        <v>298.79999999999995</v>
      </c>
      <c r="AV18" s="253">
        <f t="shared" si="1"/>
        <v>298.79999999999995</v>
      </c>
      <c r="AW18" s="253">
        <f t="shared" si="1"/>
        <v>298.79999999999995</v>
      </c>
      <c r="AX18" s="253">
        <f t="shared" si="1"/>
        <v>298.79999999999995</v>
      </c>
      <c r="AY18" s="254">
        <f t="shared" si="1"/>
        <v>298.79999999999995</v>
      </c>
      <c r="AZ18" s="253">
        <f t="shared" si="1"/>
        <v>298.79999999999995</v>
      </c>
      <c r="BA18" s="253">
        <f t="shared" si="1"/>
        <v>298.79999999999995</v>
      </c>
      <c r="BB18" s="253">
        <f t="shared" si="1"/>
        <v>298.79999999999995</v>
      </c>
      <c r="BC18" s="253">
        <f t="shared" si="1"/>
        <v>298.79999999999995</v>
      </c>
      <c r="BD18" s="256">
        <f t="shared" si="1"/>
        <v>298.79999999999995</v>
      </c>
    </row>
    <row r="19" spans="2:56" ht="19.5" customHeight="1" thickBot="1" x14ac:dyDescent="0.25">
      <c r="B19" s="244">
        <v>3</v>
      </c>
      <c r="C19" s="244">
        <v>5</v>
      </c>
      <c r="D19" s="246"/>
      <c r="E19" s="350"/>
      <c r="F19" s="351">
        <v>2</v>
      </c>
      <c r="G19" s="242">
        <v>2</v>
      </c>
      <c r="H19" s="246">
        <v>22</v>
      </c>
      <c r="I19" s="262"/>
      <c r="J19" s="264"/>
      <c r="K19" s="264"/>
      <c r="L19" s="264"/>
      <c r="M19" s="263"/>
      <c r="N19" s="265">
        <f>N20+$C19</f>
        <v>208</v>
      </c>
      <c r="O19" s="265">
        <f t="shared" si="14"/>
        <v>211</v>
      </c>
      <c r="P19" s="254">
        <f t="shared" si="14"/>
        <v>214</v>
      </c>
      <c r="Q19" s="253">
        <f t="shared" si="13"/>
        <v>217</v>
      </c>
      <c r="R19" s="253">
        <f t="shared" si="13"/>
        <v>220</v>
      </c>
      <c r="S19" s="253">
        <f t="shared" si="13"/>
        <v>223</v>
      </c>
      <c r="T19" s="253">
        <f t="shared" si="13"/>
        <v>226</v>
      </c>
      <c r="U19" s="254">
        <f t="shared" si="13"/>
        <v>229</v>
      </c>
      <c r="V19" s="253">
        <f t="shared" si="13"/>
        <v>232</v>
      </c>
      <c r="W19" s="253">
        <f t="shared" si="13"/>
        <v>235</v>
      </c>
      <c r="X19" s="253">
        <f t="shared" si="13"/>
        <v>238</v>
      </c>
      <c r="Y19" s="253">
        <f t="shared" si="13"/>
        <v>241</v>
      </c>
      <c r="Z19" s="254">
        <f t="shared" si="13"/>
        <v>244</v>
      </c>
      <c r="AA19" s="253">
        <f t="shared" si="13"/>
        <v>247</v>
      </c>
      <c r="AB19" s="253">
        <f t="shared" si="13"/>
        <v>250</v>
      </c>
      <c r="AC19" s="253">
        <f t="shared" si="13"/>
        <v>253</v>
      </c>
      <c r="AD19" s="253">
        <f t="shared" si="13"/>
        <v>256</v>
      </c>
      <c r="AE19" s="254">
        <f t="shared" si="13"/>
        <v>259</v>
      </c>
      <c r="AF19" s="253">
        <f t="shared" si="13"/>
        <v>262</v>
      </c>
      <c r="AG19" s="253">
        <f t="shared" si="11"/>
        <v>265</v>
      </c>
      <c r="AH19" s="253">
        <f t="shared" si="11"/>
        <v>268</v>
      </c>
      <c r="AI19" s="253">
        <f t="shared" si="0"/>
        <v>271</v>
      </c>
      <c r="AJ19" s="254">
        <f t="shared" si="0"/>
        <v>274</v>
      </c>
      <c r="AK19" s="253">
        <f t="shared" si="0"/>
        <v>277</v>
      </c>
      <c r="AL19" s="253">
        <f t="shared" si="0"/>
        <v>280</v>
      </c>
      <c r="AM19" s="253">
        <f t="shared" si="0"/>
        <v>283</v>
      </c>
      <c r="AN19" s="253">
        <f t="shared" si="0"/>
        <v>286</v>
      </c>
      <c r="AO19" s="254">
        <f t="shared" si="0"/>
        <v>289</v>
      </c>
      <c r="AP19" s="253">
        <f t="shared" si="0"/>
        <v>290.2</v>
      </c>
      <c r="AQ19" s="253">
        <f t="shared" si="0"/>
        <v>291.39999999999998</v>
      </c>
      <c r="AR19" s="253">
        <f t="shared" si="0"/>
        <v>292.59999999999997</v>
      </c>
      <c r="AS19" s="253">
        <f t="shared" si="1"/>
        <v>293.79999999999995</v>
      </c>
      <c r="AT19" s="254">
        <f t="shared" si="1"/>
        <v>293.79999999999995</v>
      </c>
      <c r="AU19" s="253">
        <f t="shared" si="1"/>
        <v>293.79999999999995</v>
      </c>
      <c r="AV19" s="253">
        <f t="shared" si="1"/>
        <v>293.79999999999995</v>
      </c>
      <c r="AW19" s="253">
        <f t="shared" si="1"/>
        <v>293.79999999999995</v>
      </c>
      <c r="AX19" s="253">
        <f t="shared" si="1"/>
        <v>293.79999999999995</v>
      </c>
      <c r="AY19" s="254">
        <f t="shared" si="1"/>
        <v>293.79999999999995</v>
      </c>
      <c r="AZ19" s="253">
        <f t="shared" si="1"/>
        <v>293.79999999999995</v>
      </c>
      <c r="BA19" s="253">
        <f t="shared" si="1"/>
        <v>293.79999999999995</v>
      </c>
      <c r="BB19" s="253">
        <f t="shared" si="1"/>
        <v>293.79999999999995</v>
      </c>
      <c r="BC19" s="253">
        <f t="shared" si="1"/>
        <v>293.79999999999995</v>
      </c>
      <c r="BD19" s="256">
        <f t="shared" si="1"/>
        <v>293.79999999999995</v>
      </c>
    </row>
    <row r="20" spans="2:56" ht="19.5" customHeight="1" thickBot="1" x14ac:dyDescent="0.25">
      <c r="B20" s="244">
        <v>3</v>
      </c>
      <c r="C20" s="246"/>
      <c r="D20" s="246"/>
      <c r="E20" s="350"/>
      <c r="F20" s="352"/>
      <c r="G20" s="242">
        <v>1</v>
      </c>
      <c r="H20" s="246">
        <v>21</v>
      </c>
      <c r="I20" s="262"/>
      <c r="J20" s="264"/>
      <c r="K20" s="264"/>
      <c r="L20" s="264"/>
      <c r="M20" s="265">
        <f>C29</f>
        <v>200</v>
      </c>
      <c r="N20" s="263">
        <f t="shared" ref="K20:Z24" si="15">M20+$B20*N$27/5</f>
        <v>203</v>
      </c>
      <c r="O20" s="263">
        <f t="shared" si="14"/>
        <v>206</v>
      </c>
      <c r="P20" s="254">
        <f t="shared" si="14"/>
        <v>209</v>
      </c>
      <c r="Q20" s="253">
        <f t="shared" si="13"/>
        <v>212</v>
      </c>
      <c r="R20" s="253">
        <f t="shared" si="13"/>
        <v>215</v>
      </c>
      <c r="S20" s="253">
        <f t="shared" si="13"/>
        <v>218</v>
      </c>
      <c r="T20" s="253">
        <f t="shared" si="13"/>
        <v>221</v>
      </c>
      <c r="U20" s="254">
        <f t="shared" si="13"/>
        <v>224</v>
      </c>
      <c r="V20" s="253">
        <f t="shared" si="13"/>
        <v>227</v>
      </c>
      <c r="W20" s="253">
        <f t="shared" si="13"/>
        <v>230</v>
      </c>
      <c r="X20" s="253">
        <f t="shared" si="13"/>
        <v>233</v>
      </c>
      <c r="Y20" s="253">
        <f t="shared" si="13"/>
        <v>236</v>
      </c>
      <c r="Z20" s="254">
        <f t="shared" si="13"/>
        <v>239</v>
      </c>
      <c r="AA20" s="253">
        <f t="shared" si="13"/>
        <v>242</v>
      </c>
      <c r="AB20" s="253">
        <f t="shared" si="13"/>
        <v>245</v>
      </c>
      <c r="AC20" s="253">
        <f t="shared" si="13"/>
        <v>248</v>
      </c>
      <c r="AD20" s="253">
        <f t="shared" si="13"/>
        <v>251</v>
      </c>
      <c r="AE20" s="254">
        <f t="shared" si="13"/>
        <v>254</v>
      </c>
      <c r="AF20" s="253">
        <f t="shared" si="13"/>
        <v>257</v>
      </c>
      <c r="AG20" s="253">
        <f t="shared" si="11"/>
        <v>260</v>
      </c>
      <c r="AH20" s="253">
        <f t="shared" si="11"/>
        <v>263</v>
      </c>
      <c r="AI20" s="253">
        <f t="shared" si="0"/>
        <v>266</v>
      </c>
      <c r="AJ20" s="254">
        <f t="shared" si="0"/>
        <v>269</v>
      </c>
      <c r="AK20" s="253">
        <f t="shared" si="0"/>
        <v>272</v>
      </c>
      <c r="AL20" s="253">
        <f t="shared" si="0"/>
        <v>275</v>
      </c>
      <c r="AM20" s="253">
        <f t="shared" si="0"/>
        <v>278</v>
      </c>
      <c r="AN20" s="253">
        <f t="shared" si="0"/>
        <v>281</v>
      </c>
      <c r="AO20" s="254">
        <f t="shared" si="0"/>
        <v>284</v>
      </c>
      <c r="AP20" s="253">
        <f t="shared" si="0"/>
        <v>285.2</v>
      </c>
      <c r="AQ20" s="253">
        <f t="shared" si="0"/>
        <v>286.39999999999998</v>
      </c>
      <c r="AR20" s="253">
        <f t="shared" si="0"/>
        <v>287.59999999999997</v>
      </c>
      <c r="AS20" s="253">
        <f t="shared" si="1"/>
        <v>288.79999999999995</v>
      </c>
      <c r="AT20" s="254">
        <f t="shared" si="1"/>
        <v>288.79999999999995</v>
      </c>
      <c r="AU20" s="253">
        <f t="shared" si="1"/>
        <v>288.79999999999995</v>
      </c>
      <c r="AV20" s="253">
        <f t="shared" si="1"/>
        <v>288.79999999999995</v>
      </c>
      <c r="AW20" s="253">
        <f t="shared" si="1"/>
        <v>288.79999999999995</v>
      </c>
      <c r="AX20" s="253">
        <f t="shared" si="1"/>
        <v>288.79999999999995</v>
      </c>
      <c r="AY20" s="254">
        <f t="shared" si="1"/>
        <v>288.79999999999995</v>
      </c>
      <c r="AZ20" s="253">
        <f t="shared" si="1"/>
        <v>288.79999999999995</v>
      </c>
      <c r="BA20" s="253">
        <f t="shared" si="1"/>
        <v>288.79999999999995</v>
      </c>
      <c r="BB20" s="253">
        <f t="shared" si="1"/>
        <v>288.79999999999995</v>
      </c>
      <c r="BC20" s="253">
        <f t="shared" si="1"/>
        <v>288.79999999999995</v>
      </c>
      <c r="BD20" s="256">
        <f t="shared" si="1"/>
        <v>288.79999999999995</v>
      </c>
    </row>
    <row r="21" spans="2:56" ht="19.5" customHeight="1" thickBot="1" x14ac:dyDescent="0.25">
      <c r="B21" s="244">
        <v>3</v>
      </c>
      <c r="C21" s="246"/>
      <c r="D21" s="246"/>
      <c r="E21" s="350"/>
      <c r="F21" s="351">
        <v>1</v>
      </c>
      <c r="G21" s="242">
        <v>4</v>
      </c>
      <c r="H21" s="246">
        <v>14</v>
      </c>
      <c r="I21" s="262"/>
      <c r="J21" s="264"/>
      <c r="K21" s="264"/>
      <c r="L21" s="265">
        <f>(($M$20-$K$22)/2)+K22</f>
        <v>192.5</v>
      </c>
      <c r="M21" s="263">
        <f t="shared" si="15"/>
        <v>195.5</v>
      </c>
      <c r="N21" s="263">
        <f t="shared" si="15"/>
        <v>198.5</v>
      </c>
      <c r="O21" s="263">
        <f t="shared" si="15"/>
        <v>201.5</v>
      </c>
      <c r="P21" s="254">
        <f t="shared" si="15"/>
        <v>204.5</v>
      </c>
      <c r="Q21" s="253">
        <f t="shared" si="13"/>
        <v>207.5</v>
      </c>
      <c r="R21" s="253">
        <f t="shared" si="13"/>
        <v>210.5</v>
      </c>
      <c r="S21" s="253">
        <f t="shared" si="13"/>
        <v>213.5</v>
      </c>
      <c r="T21" s="253">
        <f t="shared" si="13"/>
        <v>216.5</v>
      </c>
      <c r="U21" s="254">
        <f t="shared" si="13"/>
        <v>219.5</v>
      </c>
      <c r="V21" s="253">
        <f t="shared" si="13"/>
        <v>222.5</v>
      </c>
      <c r="W21" s="253">
        <f t="shared" si="13"/>
        <v>225.5</v>
      </c>
      <c r="X21" s="253">
        <f t="shared" si="13"/>
        <v>228.5</v>
      </c>
      <c r="Y21" s="253">
        <f t="shared" si="13"/>
        <v>231.5</v>
      </c>
      <c r="Z21" s="254">
        <f t="shared" si="13"/>
        <v>234.5</v>
      </c>
      <c r="AA21" s="253">
        <f t="shared" si="13"/>
        <v>237.5</v>
      </c>
      <c r="AB21" s="253">
        <f t="shared" si="13"/>
        <v>240.5</v>
      </c>
      <c r="AC21" s="253">
        <f t="shared" si="13"/>
        <v>243.5</v>
      </c>
      <c r="AD21" s="253">
        <f t="shared" si="13"/>
        <v>246.5</v>
      </c>
      <c r="AE21" s="254">
        <f t="shared" si="13"/>
        <v>249.5</v>
      </c>
      <c r="AF21" s="253">
        <f t="shared" si="13"/>
        <v>252.5</v>
      </c>
      <c r="AG21" s="253">
        <f t="shared" si="11"/>
        <v>255.5</v>
      </c>
      <c r="AH21" s="253">
        <f t="shared" si="11"/>
        <v>258.5</v>
      </c>
      <c r="AI21" s="253">
        <f t="shared" ref="AI21:AX24" si="16">AH21+$B21*AI$27/5</f>
        <v>261.5</v>
      </c>
      <c r="AJ21" s="254">
        <f t="shared" si="16"/>
        <v>264.5</v>
      </c>
      <c r="AK21" s="253">
        <f t="shared" si="16"/>
        <v>267.5</v>
      </c>
      <c r="AL21" s="253">
        <f t="shared" si="16"/>
        <v>270.5</v>
      </c>
      <c r="AM21" s="253">
        <f t="shared" si="16"/>
        <v>273.5</v>
      </c>
      <c r="AN21" s="253">
        <f t="shared" si="16"/>
        <v>276.5</v>
      </c>
      <c r="AO21" s="254">
        <f t="shared" si="16"/>
        <v>279.5</v>
      </c>
      <c r="AP21" s="253">
        <f t="shared" si="16"/>
        <v>280.7</v>
      </c>
      <c r="AQ21" s="253">
        <f t="shared" si="16"/>
        <v>281.89999999999998</v>
      </c>
      <c r="AR21" s="253">
        <f t="shared" si="16"/>
        <v>283.09999999999997</v>
      </c>
      <c r="AS21" s="253">
        <f t="shared" si="16"/>
        <v>284.29999999999995</v>
      </c>
      <c r="AT21" s="254">
        <f t="shared" si="16"/>
        <v>284.29999999999995</v>
      </c>
      <c r="AU21" s="253">
        <f t="shared" si="16"/>
        <v>284.29999999999995</v>
      </c>
      <c r="AV21" s="253">
        <f t="shared" si="16"/>
        <v>284.29999999999995</v>
      </c>
      <c r="AW21" s="253">
        <f t="shared" si="16"/>
        <v>284.29999999999995</v>
      </c>
      <c r="AX21" s="253">
        <f t="shared" si="16"/>
        <v>284.29999999999995</v>
      </c>
      <c r="AY21" s="254">
        <f t="shared" ref="AY21:BD24" si="17">AX21+$B21*AY$27/5</f>
        <v>284.29999999999995</v>
      </c>
      <c r="AZ21" s="253">
        <f t="shared" si="17"/>
        <v>284.29999999999995</v>
      </c>
      <c r="BA21" s="253">
        <f t="shared" si="17"/>
        <v>284.29999999999995</v>
      </c>
      <c r="BB21" s="253">
        <f t="shared" si="17"/>
        <v>284.29999999999995</v>
      </c>
      <c r="BC21" s="253">
        <f t="shared" si="17"/>
        <v>284.29999999999995</v>
      </c>
      <c r="BD21" s="256">
        <f t="shared" si="17"/>
        <v>284.29999999999995</v>
      </c>
    </row>
    <row r="22" spans="2:56" ht="19.5" customHeight="1" thickBot="1" x14ac:dyDescent="0.25">
      <c r="B22" s="244">
        <v>3</v>
      </c>
      <c r="C22" s="246"/>
      <c r="D22" s="246"/>
      <c r="E22" s="350"/>
      <c r="F22" s="353"/>
      <c r="G22" s="242">
        <v>3</v>
      </c>
      <c r="H22" s="246">
        <v>13</v>
      </c>
      <c r="I22" s="262"/>
      <c r="J22" s="263"/>
      <c r="K22" s="265">
        <f>C30</f>
        <v>185</v>
      </c>
      <c r="L22" s="263">
        <f t="shared" si="15"/>
        <v>188</v>
      </c>
      <c r="M22" s="263">
        <f t="shared" si="15"/>
        <v>191</v>
      </c>
      <c r="N22" s="263">
        <f t="shared" si="15"/>
        <v>194</v>
      </c>
      <c r="O22" s="263">
        <f t="shared" si="15"/>
        <v>197</v>
      </c>
      <c r="P22" s="254">
        <f t="shared" si="15"/>
        <v>200</v>
      </c>
      <c r="Q22" s="253">
        <f t="shared" si="13"/>
        <v>203</v>
      </c>
      <c r="R22" s="253">
        <f t="shared" si="13"/>
        <v>206</v>
      </c>
      <c r="S22" s="253">
        <f t="shared" si="13"/>
        <v>209</v>
      </c>
      <c r="T22" s="253">
        <f t="shared" si="13"/>
        <v>212</v>
      </c>
      <c r="U22" s="254">
        <f t="shared" si="13"/>
        <v>215</v>
      </c>
      <c r="V22" s="253">
        <f t="shared" si="13"/>
        <v>218</v>
      </c>
      <c r="W22" s="253">
        <f t="shared" si="13"/>
        <v>221</v>
      </c>
      <c r="X22" s="253">
        <f t="shared" si="13"/>
        <v>224</v>
      </c>
      <c r="Y22" s="253">
        <f t="shared" si="13"/>
        <v>227</v>
      </c>
      <c r="Z22" s="254">
        <f t="shared" si="13"/>
        <v>230</v>
      </c>
      <c r="AA22" s="253">
        <f t="shared" si="13"/>
        <v>233</v>
      </c>
      <c r="AB22" s="253">
        <f t="shared" si="13"/>
        <v>236</v>
      </c>
      <c r="AC22" s="253">
        <f t="shared" si="13"/>
        <v>239</v>
      </c>
      <c r="AD22" s="253">
        <f t="shared" si="13"/>
        <v>242</v>
      </c>
      <c r="AE22" s="254">
        <f t="shared" si="13"/>
        <v>245</v>
      </c>
      <c r="AF22" s="253">
        <f t="shared" si="13"/>
        <v>248</v>
      </c>
      <c r="AG22" s="253">
        <f t="shared" si="11"/>
        <v>251</v>
      </c>
      <c r="AH22" s="253">
        <f t="shared" si="11"/>
        <v>254</v>
      </c>
      <c r="AI22" s="253">
        <f t="shared" si="16"/>
        <v>257</v>
      </c>
      <c r="AJ22" s="254">
        <f t="shared" si="16"/>
        <v>260</v>
      </c>
      <c r="AK22" s="253">
        <f t="shared" si="16"/>
        <v>263</v>
      </c>
      <c r="AL22" s="253">
        <f t="shared" si="16"/>
        <v>266</v>
      </c>
      <c r="AM22" s="253">
        <f t="shared" si="16"/>
        <v>269</v>
      </c>
      <c r="AN22" s="253">
        <f t="shared" si="16"/>
        <v>272</v>
      </c>
      <c r="AO22" s="254">
        <f t="shared" si="16"/>
        <v>275</v>
      </c>
      <c r="AP22" s="253">
        <f t="shared" si="16"/>
        <v>276.2</v>
      </c>
      <c r="AQ22" s="253">
        <f t="shared" si="16"/>
        <v>277.39999999999998</v>
      </c>
      <c r="AR22" s="253">
        <f t="shared" si="16"/>
        <v>278.59999999999997</v>
      </c>
      <c r="AS22" s="253">
        <f t="shared" si="16"/>
        <v>279.79999999999995</v>
      </c>
      <c r="AT22" s="254">
        <f t="shared" si="16"/>
        <v>279.79999999999995</v>
      </c>
      <c r="AU22" s="253">
        <f t="shared" si="16"/>
        <v>279.79999999999995</v>
      </c>
      <c r="AV22" s="253">
        <f t="shared" si="16"/>
        <v>279.79999999999995</v>
      </c>
      <c r="AW22" s="253">
        <f t="shared" si="16"/>
        <v>279.79999999999995</v>
      </c>
      <c r="AX22" s="253">
        <f t="shared" si="16"/>
        <v>279.79999999999995</v>
      </c>
      <c r="AY22" s="254">
        <f t="shared" si="17"/>
        <v>279.79999999999995</v>
      </c>
      <c r="AZ22" s="253">
        <f t="shared" si="17"/>
        <v>279.79999999999995</v>
      </c>
      <c r="BA22" s="253">
        <f t="shared" si="17"/>
        <v>279.79999999999995</v>
      </c>
      <c r="BB22" s="253">
        <f t="shared" si="17"/>
        <v>279.79999999999995</v>
      </c>
      <c r="BC22" s="253">
        <f t="shared" si="17"/>
        <v>279.79999999999995</v>
      </c>
      <c r="BD22" s="256">
        <f t="shared" si="17"/>
        <v>279.79999999999995</v>
      </c>
    </row>
    <row r="23" spans="2:56" ht="19.5" customHeight="1" thickBot="1" x14ac:dyDescent="0.25">
      <c r="B23" s="244">
        <v>3</v>
      </c>
      <c r="C23" s="246"/>
      <c r="D23" s="246"/>
      <c r="E23" s="350"/>
      <c r="F23" s="353"/>
      <c r="G23" s="242">
        <v>2</v>
      </c>
      <c r="H23" s="246">
        <v>12</v>
      </c>
      <c r="I23" s="262"/>
      <c r="J23" s="265">
        <f>(($K$22-$I$24)/2)+I24</f>
        <v>177.5</v>
      </c>
      <c r="K23" s="263">
        <f t="shared" si="15"/>
        <v>180.5</v>
      </c>
      <c r="L23" s="263">
        <f t="shared" si="15"/>
        <v>183.5</v>
      </c>
      <c r="M23" s="263">
        <f t="shared" si="15"/>
        <v>186.5</v>
      </c>
      <c r="N23" s="263">
        <f t="shared" si="15"/>
        <v>189.5</v>
      </c>
      <c r="O23" s="263">
        <f t="shared" si="15"/>
        <v>192.5</v>
      </c>
      <c r="P23" s="254">
        <f t="shared" si="15"/>
        <v>195.5</v>
      </c>
      <c r="Q23" s="253">
        <f t="shared" si="13"/>
        <v>198.5</v>
      </c>
      <c r="R23" s="253">
        <f t="shared" si="13"/>
        <v>201.5</v>
      </c>
      <c r="S23" s="253">
        <f t="shared" si="13"/>
        <v>204.5</v>
      </c>
      <c r="T23" s="253">
        <f t="shared" si="13"/>
        <v>207.5</v>
      </c>
      <c r="U23" s="254">
        <f t="shared" si="13"/>
        <v>210.5</v>
      </c>
      <c r="V23" s="253">
        <f t="shared" si="13"/>
        <v>213.5</v>
      </c>
      <c r="W23" s="253">
        <f t="shared" si="13"/>
        <v>216.5</v>
      </c>
      <c r="X23" s="253">
        <f t="shared" si="13"/>
        <v>219.5</v>
      </c>
      <c r="Y23" s="253">
        <f t="shared" si="13"/>
        <v>222.5</v>
      </c>
      <c r="Z23" s="254">
        <f t="shared" si="13"/>
        <v>225.5</v>
      </c>
      <c r="AA23" s="253">
        <f t="shared" si="13"/>
        <v>228.5</v>
      </c>
      <c r="AB23" s="253">
        <f t="shared" si="13"/>
        <v>231.5</v>
      </c>
      <c r="AC23" s="253">
        <f t="shared" si="13"/>
        <v>234.5</v>
      </c>
      <c r="AD23" s="253">
        <f t="shared" si="13"/>
        <v>237.5</v>
      </c>
      <c r="AE23" s="254">
        <f t="shared" si="13"/>
        <v>240.5</v>
      </c>
      <c r="AF23" s="253">
        <f t="shared" si="13"/>
        <v>243.5</v>
      </c>
      <c r="AG23" s="253">
        <f t="shared" si="11"/>
        <v>246.5</v>
      </c>
      <c r="AH23" s="253">
        <f t="shared" si="11"/>
        <v>249.5</v>
      </c>
      <c r="AI23" s="253">
        <f t="shared" si="16"/>
        <v>252.5</v>
      </c>
      <c r="AJ23" s="254">
        <f t="shared" si="16"/>
        <v>255.5</v>
      </c>
      <c r="AK23" s="253">
        <f t="shared" si="16"/>
        <v>258.5</v>
      </c>
      <c r="AL23" s="253">
        <f t="shared" si="16"/>
        <v>261.5</v>
      </c>
      <c r="AM23" s="253">
        <f t="shared" si="16"/>
        <v>264.5</v>
      </c>
      <c r="AN23" s="253">
        <f t="shared" si="16"/>
        <v>267.5</v>
      </c>
      <c r="AO23" s="254">
        <f t="shared" si="16"/>
        <v>270.5</v>
      </c>
      <c r="AP23" s="253">
        <f t="shared" si="16"/>
        <v>271.7</v>
      </c>
      <c r="AQ23" s="253">
        <f t="shared" si="16"/>
        <v>272.89999999999998</v>
      </c>
      <c r="AR23" s="253">
        <f t="shared" si="16"/>
        <v>274.09999999999997</v>
      </c>
      <c r="AS23" s="253">
        <f t="shared" si="16"/>
        <v>275.29999999999995</v>
      </c>
      <c r="AT23" s="254">
        <f t="shared" si="16"/>
        <v>275.29999999999995</v>
      </c>
      <c r="AU23" s="253">
        <f t="shared" si="16"/>
        <v>275.29999999999995</v>
      </c>
      <c r="AV23" s="253">
        <f t="shared" si="16"/>
        <v>275.29999999999995</v>
      </c>
      <c r="AW23" s="253">
        <f t="shared" si="16"/>
        <v>275.29999999999995</v>
      </c>
      <c r="AX23" s="253">
        <f t="shared" si="16"/>
        <v>275.29999999999995</v>
      </c>
      <c r="AY23" s="254">
        <f t="shared" si="17"/>
        <v>275.29999999999995</v>
      </c>
      <c r="AZ23" s="253">
        <f t="shared" si="17"/>
        <v>275.29999999999995</v>
      </c>
      <c r="BA23" s="253">
        <f t="shared" si="17"/>
        <v>275.29999999999995</v>
      </c>
      <c r="BB23" s="253">
        <f t="shared" si="17"/>
        <v>275.29999999999995</v>
      </c>
      <c r="BC23" s="253">
        <f t="shared" si="17"/>
        <v>275.29999999999995</v>
      </c>
      <c r="BD23" s="256">
        <f t="shared" si="17"/>
        <v>275.29999999999995</v>
      </c>
    </row>
    <row r="24" spans="2:56" ht="19.5" customHeight="1" thickBot="1" x14ac:dyDescent="0.25">
      <c r="B24" s="244">
        <v>3</v>
      </c>
      <c r="C24" s="246"/>
      <c r="D24" s="246"/>
      <c r="E24" s="350"/>
      <c r="F24" s="352"/>
      <c r="G24" s="242">
        <v>1</v>
      </c>
      <c r="H24" s="246">
        <v>11</v>
      </c>
      <c r="I24" s="265">
        <f>C31</f>
        <v>170</v>
      </c>
      <c r="J24" s="266">
        <f>I24+$B24*J$27/5</f>
        <v>173</v>
      </c>
      <c r="K24" s="266">
        <f t="shared" si="15"/>
        <v>176</v>
      </c>
      <c r="L24" s="266">
        <f t="shared" si="15"/>
        <v>179</v>
      </c>
      <c r="M24" s="266">
        <f t="shared" si="15"/>
        <v>182</v>
      </c>
      <c r="N24" s="266">
        <f t="shared" si="15"/>
        <v>185</v>
      </c>
      <c r="O24" s="266">
        <f t="shared" si="15"/>
        <v>188</v>
      </c>
      <c r="P24" s="260">
        <f t="shared" si="15"/>
        <v>191</v>
      </c>
      <c r="Q24" s="259">
        <f t="shared" si="15"/>
        <v>194</v>
      </c>
      <c r="R24" s="259">
        <f t="shared" si="15"/>
        <v>197</v>
      </c>
      <c r="S24" s="259">
        <f t="shared" si="15"/>
        <v>200</v>
      </c>
      <c r="T24" s="259">
        <f t="shared" si="15"/>
        <v>203</v>
      </c>
      <c r="U24" s="260">
        <f t="shared" si="15"/>
        <v>206</v>
      </c>
      <c r="V24" s="259">
        <f t="shared" si="15"/>
        <v>209</v>
      </c>
      <c r="W24" s="259">
        <f t="shared" si="15"/>
        <v>212</v>
      </c>
      <c r="X24" s="259">
        <f t="shared" si="15"/>
        <v>215</v>
      </c>
      <c r="Y24" s="259">
        <f t="shared" si="15"/>
        <v>218</v>
      </c>
      <c r="Z24" s="260">
        <f t="shared" si="15"/>
        <v>221</v>
      </c>
      <c r="AA24" s="259">
        <f t="shared" si="13"/>
        <v>224</v>
      </c>
      <c r="AB24" s="259">
        <f t="shared" si="13"/>
        <v>227</v>
      </c>
      <c r="AC24" s="259">
        <f t="shared" si="13"/>
        <v>230</v>
      </c>
      <c r="AD24" s="259">
        <f t="shared" si="13"/>
        <v>233</v>
      </c>
      <c r="AE24" s="260">
        <f t="shared" si="13"/>
        <v>236</v>
      </c>
      <c r="AF24" s="259">
        <f t="shared" si="13"/>
        <v>239</v>
      </c>
      <c r="AG24" s="259">
        <f t="shared" si="11"/>
        <v>242</v>
      </c>
      <c r="AH24" s="259">
        <f t="shared" si="11"/>
        <v>245</v>
      </c>
      <c r="AI24" s="259">
        <f t="shared" si="16"/>
        <v>248</v>
      </c>
      <c r="AJ24" s="260">
        <f t="shared" si="16"/>
        <v>251</v>
      </c>
      <c r="AK24" s="259">
        <f t="shared" si="16"/>
        <v>254</v>
      </c>
      <c r="AL24" s="259">
        <f t="shared" si="16"/>
        <v>257</v>
      </c>
      <c r="AM24" s="259">
        <f t="shared" si="16"/>
        <v>260</v>
      </c>
      <c r="AN24" s="259">
        <f t="shared" si="16"/>
        <v>263</v>
      </c>
      <c r="AO24" s="260">
        <f t="shared" si="16"/>
        <v>266</v>
      </c>
      <c r="AP24" s="259">
        <f t="shared" si="16"/>
        <v>267.2</v>
      </c>
      <c r="AQ24" s="259">
        <f t="shared" si="16"/>
        <v>268.39999999999998</v>
      </c>
      <c r="AR24" s="259">
        <f t="shared" si="16"/>
        <v>269.59999999999997</v>
      </c>
      <c r="AS24" s="259">
        <f t="shared" si="16"/>
        <v>270.79999999999995</v>
      </c>
      <c r="AT24" s="260">
        <f t="shared" si="16"/>
        <v>270.79999999999995</v>
      </c>
      <c r="AU24" s="259">
        <f t="shared" si="16"/>
        <v>270.79999999999995</v>
      </c>
      <c r="AV24" s="259">
        <f t="shared" si="16"/>
        <v>270.79999999999995</v>
      </c>
      <c r="AW24" s="259">
        <f t="shared" si="16"/>
        <v>270.79999999999995</v>
      </c>
      <c r="AX24" s="259">
        <f t="shared" si="16"/>
        <v>270.79999999999995</v>
      </c>
      <c r="AY24" s="260">
        <f t="shared" si="17"/>
        <v>270.79999999999995</v>
      </c>
      <c r="AZ24" s="259">
        <f t="shared" si="17"/>
        <v>270.79999999999995</v>
      </c>
      <c r="BA24" s="259">
        <f t="shared" si="17"/>
        <v>270.79999999999995</v>
      </c>
      <c r="BB24" s="259">
        <f t="shared" si="17"/>
        <v>270.79999999999995</v>
      </c>
      <c r="BC24" s="259">
        <f t="shared" si="17"/>
        <v>270.79999999999995</v>
      </c>
      <c r="BD24" s="261">
        <f t="shared" si="17"/>
        <v>270.79999999999995</v>
      </c>
    </row>
    <row r="25" spans="2:56" s="57" customFormat="1" x14ac:dyDescent="0.2">
      <c r="H25" s="68" t="s">
        <v>391</v>
      </c>
      <c r="I25" s="242">
        <v>18</v>
      </c>
      <c r="J25" s="242">
        <v>19</v>
      </c>
      <c r="K25" s="242">
        <v>20</v>
      </c>
      <c r="L25" s="242">
        <v>21</v>
      </c>
      <c r="M25" s="242">
        <v>22</v>
      </c>
      <c r="N25" s="242">
        <v>23</v>
      </c>
      <c r="O25" s="242">
        <v>24</v>
      </c>
      <c r="P25" s="267">
        <v>25</v>
      </c>
      <c r="Q25" s="242">
        <v>26</v>
      </c>
      <c r="R25" s="242">
        <v>27</v>
      </c>
      <c r="S25" s="242">
        <v>28</v>
      </c>
      <c r="T25" s="242">
        <v>29</v>
      </c>
      <c r="U25" s="267">
        <v>30</v>
      </c>
      <c r="V25" s="242">
        <v>31</v>
      </c>
      <c r="W25" s="242">
        <v>32</v>
      </c>
      <c r="X25" s="242">
        <v>33</v>
      </c>
      <c r="Y25" s="242">
        <v>34</v>
      </c>
      <c r="Z25" s="267">
        <v>35</v>
      </c>
      <c r="AA25" s="242">
        <v>36</v>
      </c>
      <c r="AB25" s="242">
        <v>37</v>
      </c>
      <c r="AC25" s="242">
        <v>38</v>
      </c>
      <c r="AD25" s="242">
        <v>39</v>
      </c>
      <c r="AE25" s="267">
        <v>40</v>
      </c>
      <c r="AF25" s="242">
        <v>41</v>
      </c>
      <c r="AG25" s="242">
        <v>42</v>
      </c>
      <c r="AH25" s="242">
        <v>43</v>
      </c>
      <c r="AI25" s="242">
        <v>44</v>
      </c>
      <c r="AJ25" s="267">
        <v>45</v>
      </c>
      <c r="AK25" s="242">
        <v>46</v>
      </c>
      <c r="AL25" s="242">
        <v>47</v>
      </c>
      <c r="AM25" s="242">
        <v>48</v>
      </c>
      <c r="AN25" s="242">
        <v>49</v>
      </c>
      <c r="AO25" s="267">
        <v>50</v>
      </c>
      <c r="AP25" s="242">
        <v>51</v>
      </c>
      <c r="AQ25" s="242">
        <v>52</v>
      </c>
      <c r="AR25" s="242">
        <v>53</v>
      </c>
      <c r="AS25" s="242">
        <v>54</v>
      </c>
      <c r="AT25" s="267">
        <v>55</v>
      </c>
      <c r="AU25" s="242">
        <v>56</v>
      </c>
      <c r="AV25" s="242">
        <v>57</v>
      </c>
      <c r="AW25" s="242">
        <v>58</v>
      </c>
      <c r="AX25" s="242">
        <v>59</v>
      </c>
      <c r="AY25" s="267">
        <v>60</v>
      </c>
      <c r="AZ25" s="242">
        <v>61</v>
      </c>
      <c r="BA25" s="242">
        <v>62</v>
      </c>
      <c r="BB25" s="242">
        <v>63</v>
      </c>
      <c r="BC25" s="242">
        <v>64</v>
      </c>
      <c r="BD25" s="267">
        <v>65</v>
      </c>
    </row>
    <row r="27" spans="2:56" ht="19.95" customHeight="1" x14ac:dyDescent="0.2">
      <c r="I27" s="68" t="s">
        <v>392</v>
      </c>
      <c r="J27" s="244">
        <v>5</v>
      </c>
      <c r="K27" s="244">
        <v>5</v>
      </c>
      <c r="L27" s="244">
        <v>5</v>
      </c>
      <c r="M27" s="244">
        <v>5</v>
      </c>
      <c r="N27" s="244">
        <v>5</v>
      </c>
      <c r="O27" s="244">
        <v>5</v>
      </c>
      <c r="P27" s="244">
        <v>5</v>
      </c>
      <c r="Q27" s="244">
        <v>5</v>
      </c>
      <c r="R27" s="244">
        <v>5</v>
      </c>
      <c r="S27" s="244">
        <v>5</v>
      </c>
      <c r="T27" s="244">
        <v>5</v>
      </c>
      <c r="U27" s="244">
        <v>5</v>
      </c>
      <c r="V27" s="244">
        <v>5</v>
      </c>
      <c r="W27" s="244">
        <v>5</v>
      </c>
      <c r="X27" s="244">
        <v>5</v>
      </c>
      <c r="Y27" s="244">
        <v>5</v>
      </c>
      <c r="Z27" s="244">
        <v>5</v>
      </c>
      <c r="AA27" s="244">
        <v>5</v>
      </c>
      <c r="AB27" s="244">
        <v>5</v>
      </c>
      <c r="AC27" s="244">
        <v>5</v>
      </c>
      <c r="AD27" s="244">
        <v>5</v>
      </c>
      <c r="AE27" s="244">
        <v>5</v>
      </c>
      <c r="AF27" s="244">
        <v>5</v>
      </c>
      <c r="AG27" s="244">
        <v>5</v>
      </c>
      <c r="AH27" s="244">
        <v>5</v>
      </c>
      <c r="AI27" s="244">
        <v>5</v>
      </c>
      <c r="AJ27" s="244">
        <v>5</v>
      </c>
      <c r="AK27" s="244">
        <v>5</v>
      </c>
      <c r="AL27" s="244">
        <v>5</v>
      </c>
      <c r="AM27" s="244">
        <v>5</v>
      </c>
      <c r="AN27" s="244">
        <v>5</v>
      </c>
      <c r="AO27" s="244">
        <v>5</v>
      </c>
      <c r="AP27" s="244">
        <v>2</v>
      </c>
      <c r="AQ27" s="244">
        <v>2</v>
      </c>
      <c r="AR27" s="244">
        <v>2</v>
      </c>
      <c r="AS27" s="244">
        <v>2</v>
      </c>
      <c r="AT27" s="244">
        <v>0</v>
      </c>
      <c r="AU27" s="244">
        <v>0</v>
      </c>
      <c r="AV27" s="244">
        <v>0</v>
      </c>
      <c r="AW27" s="244">
        <v>0</v>
      </c>
      <c r="AX27" s="244">
        <v>0</v>
      </c>
      <c r="AY27" s="244">
        <v>0</v>
      </c>
      <c r="AZ27" s="244">
        <v>0</v>
      </c>
      <c r="BA27" s="244">
        <v>0</v>
      </c>
      <c r="BB27" s="244">
        <v>0</v>
      </c>
      <c r="BC27" s="244">
        <v>0</v>
      </c>
      <c r="BD27" s="244">
        <v>0</v>
      </c>
    </row>
    <row r="28" spans="2:56" ht="19.95" customHeight="1" x14ac:dyDescent="0.2">
      <c r="C28" s="57" t="s">
        <v>393</v>
      </c>
    </row>
    <row r="29" spans="2:56" ht="19.95" customHeight="1" x14ac:dyDescent="0.2">
      <c r="B29" s="68" t="s">
        <v>394</v>
      </c>
      <c r="C29" s="345">
        <v>200</v>
      </c>
      <c r="D29" s="346"/>
      <c r="E29" s="347"/>
      <c r="F29" s="268" t="s">
        <v>391</v>
      </c>
      <c r="G29" s="348">
        <v>52</v>
      </c>
      <c r="H29" s="348"/>
      <c r="L29" s="68" t="s">
        <v>395</v>
      </c>
      <c r="M29" s="269">
        <v>1.58</v>
      </c>
      <c r="N29" t="s">
        <v>396</v>
      </c>
    </row>
    <row r="30" spans="2:56" ht="19.95" customHeight="1" x14ac:dyDescent="0.2">
      <c r="B30" s="68" t="s">
        <v>397</v>
      </c>
      <c r="C30" s="345">
        <v>185</v>
      </c>
      <c r="D30" s="346"/>
      <c r="E30" s="347"/>
      <c r="F30" s="270" t="s">
        <v>65</v>
      </c>
      <c r="G30" s="348">
        <v>71</v>
      </c>
      <c r="H30" s="348"/>
    </row>
    <row r="31" spans="2:56" ht="19.95" customHeight="1" x14ac:dyDescent="0.2">
      <c r="B31" s="68" t="s">
        <v>398</v>
      </c>
      <c r="C31" s="345">
        <v>170</v>
      </c>
      <c r="D31" s="346"/>
      <c r="E31" s="347"/>
      <c r="F31" s="270" t="s">
        <v>399</v>
      </c>
      <c r="G31" s="349">
        <f>INDEX(I5:BD24,MATCH(G30,H5:H24,0),MATCH(G29,I25:BD25,0))</f>
        <v>334.4</v>
      </c>
      <c r="H31" s="349"/>
    </row>
  </sheetData>
  <mergeCells count="25">
    <mergeCell ref="B3:C3"/>
    <mergeCell ref="E3:E4"/>
    <mergeCell ref="F3:F4"/>
    <mergeCell ref="G3:G4"/>
    <mergeCell ref="H3:H4"/>
    <mergeCell ref="J7:L7"/>
    <mergeCell ref="J8:L8"/>
    <mergeCell ref="F9:F10"/>
    <mergeCell ref="E11:E16"/>
    <mergeCell ref="F11:F12"/>
    <mergeCell ref="F13:F14"/>
    <mergeCell ref="F15:F16"/>
    <mergeCell ref="E5:E10"/>
    <mergeCell ref="F5:F6"/>
    <mergeCell ref="F7:F8"/>
    <mergeCell ref="C30:E30"/>
    <mergeCell ref="G30:H30"/>
    <mergeCell ref="C31:E31"/>
    <mergeCell ref="G31:H31"/>
    <mergeCell ref="E17:E24"/>
    <mergeCell ref="F17:F18"/>
    <mergeCell ref="F19:F20"/>
    <mergeCell ref="F21:F24"/>
    <mergeCell ref="C29:E29"/>
    <mergeCell ref="G29:H29"/>
  </mergeCells>
  <phoneticPr fontId="1"/>
  <printOptions horizontalCentered="1" verticalCentered="1"/>
  <pageMargins left="0.19685039370078741" right="0.19685039370078741" top="0.74803149606299213" bottom="0.74803149606299213" header="0.31496062992125984" footer="0.31496062992125984"/>
  <pageSetup paperSize="9" scale="66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7726E-37D9-43B3-A1EC-E56D3941BFDC}">
  <sheetPr>
    <pageSetUpPr fitToPage="1"/>
  </sheetPr>
  <dimension ref="B1:BU41"/>
  <sheetViews>
    <sheetView showGridLines="0" zoomScale="85" zoomScaleNormal="85" workbookViewId="0">
      <pane xSplit="3" ySplit="8" topLeftCell="D16" activePane="bottomRight" state="frozen"/>
      <selection activeCell="P107" sqref="P107"/>
      <selection pane="topRight" activeCell="P107" sqref="P107"/>
      <selection pane="bottomLeft" activeCell="P107" sqref="P107"/>
      <selection pane="bottomRight" activeCell="BW25" sqref="BW25"/>
    </sheetView>
  </sheetViews>
  <sheetFormatPr defaultColWidth="9.1796875" defaultRowHeight="13.2" x14ac:dyDescent="0.2"/>
  <cols>
    <col min="1" max="1" width="1.1796875" customWidth="1"/>
    <col min="2" max="2" width="4.26953125" customWidth="1"/>
    <col min="3" max="3" width="20.54296875" customWidth="1"/>
    <col min="4" max="4" width="1.453125" customWidth="1"/>
    <col min="5" max="5" width="3.81640625" style="57" customWidth="1"/>
    <col min="6" max="13" width="3.81640625" customWidth="1"/>
    <col min="14" max="14" width="3.81640625" hidden="1" customWidth="1"/>
    <col min="15" max="15" width="6.81640625" bestFit="1" customWidth="1"/>
    <col min="16" max="16" width="1.7265625" customWidth="1"/>
    <col min="17" max="17" width="3.453125" hidden="1" customWidth="1"/>
    <col min="18" max="18" width="1.7265625" hidden="1" customWidth="1"/>
    <col min="19" max="22" width="3.453125" hidden="1" customWidth="1"/>
    <col min="23" max="34" width="2.1796875" hidden="1" customWidth="1"/>
    <col min="35" max="38" width="4.26953125" hidden="1" customWidth="1"/>
    <col min="39" max="39" width="3.81640625" hidden="1" customWidth="1"/>
    <col min="40" max="40" width="1.6328125" hidden="1" customWidth="1"/>
    <col min="41" max="57" width="2.36328125" hidden="1" customWidth="1"/>
    <col min="58" max="58" width="3" hidden="1" customWidth="1"/>
    <col min="59" max="59" width="3.453125" hidden="1" customWidth="1"/>
    <col min="60" max="60" width="1.6328125" hidden="1" customWidth="1"/>
    <col min="61" max="64" width="3.90625" style="57" customWidth="1"/>
    <col min="65" max="65" width="3.90625" customWidth="1"/>
    <col min="66" max="70" width="3.90625" hidden="1" customWidth="1"/>
    <col min="71" max="71" width="1.453125" customWidth="1"/>
    <col min="72" max="72" width="5.36328125" customWidth="1"/>
    <col min="73" max="73" width="6.7265625" customWidth="1"/>
    <col min="74" max="83" width="3.6328125" customWidth="1"/>
  </cols>
  <sheetData>
    <row r="1" spans="2:73" ht="4.5" customHeight="1" x14ac:dyDescent="0.2"/>
    <row r="2" spans="2:73" ht="22.8" customHeight="1" x14ac:dyDescent="0.2">
      <c r="B2" s="209" t="s">
        <v>400</v>
      </c>
      <c r="H2" s="68" t="s">
        <v>108</v>
      </c>
      <c r="I2" s="408"/>
      <c r="J2" s="409"/>
      <c r="K2" s="409"/>
      <c r="L2" s="409"/>
      <c r="M2" s="409"/>
      <c r="N2" s="409"/>
      <c r="O2" s="410"/>
      <c r="BS2" s="68" t="s">
        <v>401</v>
      </c>
      <c r="BT2" s="408"/>
      <c r="BU2" s="410"/>
    </row>
    <row r="3" spans="2:73" ht="8.5500000000000007" customHeight="1" x14ac:dyDescent="0.2"/>
    <row r="4" spans="2:73" ht="45.6" customHeight="1" x14ac:dyDescent="0.2">
      <c r="B4" s="411" t="s">
        <v>402</v>
      </c>
      <c r="C4" s="412"/>
      <c r="D4" s="413"/>
      <c r="E4" s="414" t="s">
        <v>403</v>
      </c>
      <c r="F4" s="415"/>
      <c r="G4" s="415"/>
      <c r="H4" s="415"/>
      <c r="I4" s="415"/>
      <c r="J4" s="415"/>
      <c r="K4" s="415"/>
      <c r="L4" s="415"/>
      <c r="M4" s="415"/>
      <c r="N4" s="415"/>
      <c r="O4" s="412"/>
      <c r="P4" s="413"/>
      <c r="Q4" s="411" t="s">
        <v>404</v>
      </c>
      <c r="R4" s="415"/>
      <c r="S4" s="415"/>
      <c r="T4" s="415"/>
      <c r="U4" s="415"/>
      <c r="V4" s="415"/>
      <c r="W4" s="415"/>
      <c r="X4" s="415"/>
      <c r="Y4" s="415"/>
      <c r="Z4" s="415"/>
      <c r="AA4" s="415"/>
      <c r="AB4" s="415"/>
      <c r="AC4" s="415"/>
      <c r="AD4" s="415"/>
      <c r="AE4" s="415"/>
      <c r="AF4" s="415"/>
      <c r="AG4" s="415"/>
      <c r="AH4" s="415"/>
      <c r="AI4" s="415"/>
      <c r="AJ4" s="415"/>
      <c r="AK4" s="415"/>
      <c r="AL4" s="415"/>
      <c r="AM4" s="412"/>
      <c r="AN4" s="413"/>
      <c r="AO4" s="391" t="s">
        <v>405</v>
      </c>
      <c r="AP4" s="391"/>
      <c r="AQ4" s="391"/>
      <c r="AR4" s="391"/>
      <c r="AS4" s="391"/>
      <c r="AT4" s="391"/>
      <c r="AU4" s="391"/>
      <c r="AV4" s="391"/>
      <c r="AW4" s="391"/>
      <c r="AX4" s="391"/>
      <c r="AY4" s="391"/>
      <c r="AZ4" s="391"/>
      <c r="BA4" s="391"/>
      <c r="BB4" s="391"/>
      <c r="BC4" s="391"/>
      <c r="BD4" s="391"/>
      <c r="BE4" s="391"/>
      <c r="BF4" s="391"/>
      <c r="BG4" s="391"/>
      <c r="BH4" s="413"/>
      <c r="BI4" s="391" t="s">
        <v>406</v>
      </c>
      <c r="BJ4" s="391"/>
      <c r="BK4" s="391"/>
      <c r="BL4" s="391"/>
      <c r="BM4" s="391"/>
      <c r="BN4" s="416"/>
      <c r="BO4" s="416"/>
      <c r="BP4" s="416"/>
      <c r="BQ4" s="416"/>
      <c r="BR4" s="416"/>
      <c r="BS4" s="413"/>
      <c r="BT4" s="417" t="s">
        <v>407</v>
      </c>
      <c r="BU4" s="391"/>
    </row>
    <row r="5" spans="2:73" s="418" customFormat="1" ht="9.4499999999999993" customHeight="1" x14ac:dyDescent="0.2">
      <c r="E5" s="246"/>
      <c r="AO5" s="419">
        <v>1</v>
      </c>
      <c r="AP5" s="419">
        <v>2</v>
      </c>
      <c r="AQ5" s="419">
        <v>3</v>
      </c>
      <c r="AR5" s="419">
        <v>4</v>
      </c>
      <c r="AS5" s="419">
        <v>5</v>
      </c>
      <c r="AT5" s="419">
        <v>6</v>
      </c>
      <c r="AU5" s="419">
        <v>7</v>
      </c>
      <c r="AV5" s="419">
        <v>8</v>
      </c>
      <c r="AW5" s="419">
        <v>9</v>
      </c>
      <c r="AX5" s="419">
        <v>10</v>
      </c>
      <c r="AY5" s="419">
        <v>11</v>
      </c>
      <c r="AZ5" s="419">
        <v>12</v>
      </c>
      <c r="BA5" s="419">
        <v>13</v>
      </c>
      <c r="BB5" s="419">
        <v>14</v>
      </c>
      <c r="BC5" s="419">
        <v>15</v>
      </c>
      <c r="BD5" s="419">
        <v>16</v>
      </c>
      <c r="BE5" s="419">
        <v>17</v>
      </c>
      <c r="BI5" s="57"/>
      <c r="BJ5" s="57"/>
      <c r="BK5" s="57"/>
      <c r="BL5" s="57"/>
      <c r="BM5"/>
      <c r="BN5"/>
      <c r="BO5"/>
      <c r="BP5"/>
      <c r="BQ5"/>
      <c r="BR5"/>
    </row>
    <row r="6" spans="2:73" s="418" customFormat="1" ht="28.2" customHeight="1" x14ac:dyDescent="0.2">
      <c r="B6" s="420"/>
      <c r="C6" s="421" t="s">
        <v>408</v>
      </c>
      <c r="D6" s="246"/>
      <c r="E6" s="422" t="s">
        <v>409</v>
      </c>
      <c r="F6" s="423"/>
      <c r="G6" s="423"/>
      <c r="H6" s="421"/>
      <c r="I6" s="422" t="s">
        <v>410</v>
      </c>
      <c r="J6" s="423"/>
      <c r="K6" s="423"/>
      <c r="L6" s="423"/>
      <c r="M6" s="421"/>
      <c r="N6" s="424">
        <f>20*12</f>
        <v>240</v>
      </c>
      <c r="O6" s="425" t="s">
        <v>411</v>
      </c>
      <c r="Q6" s="426" t="s">
        <v>412</v>
      </c>
      <c r="S6" s="427" t="s">
        <v>413</v>
      </c>
      <c r="T6" s="427"/>
      <c r="U6" s="427"/>
      <c r="V6" s="428"/>
      <c r="W6" s="429" t="s">
        <v>414</v>
      </c>
      <c r="X6" s="427"/>
      <c r="Y6" s="427"/>
      <c r="Z6" s="427"/>
      <c r="AA6" s="427"/>
      <c r="AB6" s="427"/>
      <c r="AC6" s="427"/>
      <c r="AD6" s="427"/>
      <c r="AE6" s="427"/>
      <c r="AF6" s="427"/>
      <c r="AG6" s="427"/>
      <c r="AH6" s="430"/>
      <c r="AI6" s="246"/>
      <c r="AJ6" s="246"/>
      <c r="AK6" s="246"/>
      <c r="AL6" s="246"/>
      <c r="AM6" s="431" t="s">
        <v>415</v>
      </c>
      <c r="AO6" s="432" t="s">
        <v>416</v>
      </c>
      <c r="AP6" s="433"/>
      <c r="AQ6" s="434" t="s">
        <v>417</v>
      </c>
      <c r="AR6" s="434"/>
      <c r="AS6" s="434"/>
      <c r="AT6" s="434"/>
      <c r="AU6" s="434"/>
      <c r="AV6" s="433"/>
      <c r="AW6" s="434" t="s">
        <v>418</v>
      </c>
      <c r="AX6" s="434"/>
      <c r="AY6" s="433"/>
      <c r="AZ6" s="435" t="s">
        <v>419</v>
      </c>
      <c r="BA6" s="436"/>
      <c r="BB6" s="434" t="s">
        <v>420</v>
      </c>
      <c r="BC6" s="434"/>
      <c r="BD6" s="434"/>
      <c r="BE6" s="433"/>
      <c r="BF6" s="427" t="s">
        <v>421</v>
      </c>
      <c r="BG6" s="351"/>
      <c r="BI6" s="437" t="s">
        <v>422</v>
      </c>
      <c r="BJ6" s="437" t="s">
        <v>423</v>
      </c>
      <c r="BK6" s="437" t="s">
        <v>424</v>
      </c>
      <c r="BL6" s="437" t="s">
        <v>425</v>
      </c>
      <c r="BM6" s="437"/>
      <c r="BN6" s="438"/>
      <c r="BO6" s="438"/>
      <c r="BP6" s="438"/>
      <c r="BQ6" s="438"/>
      <c r="BR6" s="438"/>
      <c r="BS6" s="246"/>
      <c r="BT6" s="439" t="s">
        <v>426</v>
      </c>
      <c r="BU6" s="439" t="s">
        <v>427</v>
      </c>
    </row>
    <row r="7" spans="2:73" s="246" customFormat="1" ht="28.2" customHeight="1" x14ac:dyDescent="0.2">
      <c r="B7" s="242" t="s">
        <v>111</v>
      </c>
      <c r="C7" s="440"/>
      <c r="E7" s="441" t="s">
        <v>428</v>
      </c>
      <c r="F7" s="442" t="s">
        <v>429</v>
      </c>
      <c r="G7" s="443" t="s">
        <v>430</v>
      </c>
      <c r="H7" s="444" t="s">
        <v>431</v>
      </c>
      <c r="I7" s="441" t="s">
        <v>432</v>
      </c>
      <c r="J7" s="442" t="s">
        <v>429</v>
      </c>
      <c r="K7" s="443" t="s">
        <v>433</v>
      </c>
      <c r="L7" s="445" t="s">
        <v>431</v>
      </c>
      <c r="M7" s="444" t="s">
        <v>434</v>
      </c>
      <c r="N7" s="444">
        <v>20</v>
      </c>
      <c r="O7" s="446"/>
      <c r="Q7" s="426"/>
      <c r="S7" s="447" t="s">
        <v>435</v>
      </c>
      <c r="T7" s="447" t="s">
        <v>436</v>
      </c>
      <c r="U7" s="447" t="s">
        <v>437</v>
      </c>
      <c r="V7" s="448" t="s">
        <v>438</v>
      </c>
      <c r="W7" s="429" t="s">
        <v>435</v>
      </c>
      <c r="X7" s="427"/>
      <c r="Y7" s="427"/>
      <c r="Z7" s="427" t="s">
        <v>436</v>
      </c>
      <c r="AA7" s="427"/>
      <c r="AB7" s="427"/>
      <c r="AC7" s="427" t="s">
        <v>437</v>
      </c>
      <c r="AD7" s="427"/>
      <c r="AE7" s="427"/>
      <c r="AF7" s="427" t="s">
        <v>438</v>
      </c>
      <c r="AG7" s="427"/>
      <c r="AH7" s="430"/>
      <c r="AM7" s="449"/>
      <c r="AO7" s="450" t="s">
        <v>439</v>
      </c>
      <c r="AP7" s="451" t="s">
        <v>416</v>
      </c>
      <c r="AQ7" s="450" t="s">
        <v>440</v>
      </c>
      <c r="AR7" s="452" t="s">
        <v>441</v>
      </c>
      <c r="AS7" s="452" t="s">
        <v>442</v>
      </c>
      <c r="AT7" s="452" t="s">
        <v>443</v>
      </c>
      <c r="AU7" s="452" t="s">
        <v>444</v>
      </c>
      <c r="AV7" s="451" t="s">
        <v>445</v>
      </c>
      <c r="AW7" s="450" t="s">
        <v>446</v>
      </c>
      <c r="AX7" s="452" t="s">
        <v>447</v>
      </c>
      <c r="AY7" s="451" t="s">
        <v>448</v>
      </c>
      <c r="AZ7" s="450" t="s">
        <v>449</v>
      </c>
      <c r="BA7" s="451" t="s">
        <v>450</v>
      </c>
      <c r="BB7" s="450" t="s">
        <v>451</v>
      </c>
      <c r="BC7" s="452" t="s">
        <v>452</v>
      </c>
      <c r="BD7" s="452" t="s">
        <v>453</v>
      </c>
      <c r="BE7" s="451" t="s">
        <v>454</v>
      </c>
      <c r="BF7" s="453" t="s">
        <v>455</v>
      </c>
      <c r="BG7" s="454"/>
      <c r="BI7" s="449"/>
      <c r="BJ7" s="449"/>
      <c r="BK7" s="449"/>
      <c r="BL7" s="449"/>
      <c r="BM7" s="449"/>
      <c r="BN7" s="438"/>
      <c r="BO7" s="438"/>
      <c r="BP7" s="438"/>
      <c r="BQ7" s="438"/>
      <c r="BR7" s="438"/>
      <c r="BT7" s="455"/>
      <c r="BU7" s="455"/>
    </row>
    <row r="8" spans="2:73" s="246" customFormat="1" ht="24.45" hidden="1" customHeight="1" x14ac:dyDescent="0.2">
      <c r="C8" s="456"/>
      <c r="D8" s="457"/>
      <c r="E8" s="458"/>
      <c r="F8" s="459"/>
      <c r="G8" s="460"/>
      <c r="H8" s="461"/>
      <c r="I8" s="458"/>
      <c r="J8" s="459"/>
      <c r="K8" s="460"/>
      <c r="L8" s="462"/>
      <c r="M8" s="461"/>
      <c r="N8" s="461">
        <v>5</v>
      </c>
      <c r="O8" s="463"/>
      <c r="Q8" s="426"/>
      <c r="S8" s="464"/>
      <c r="T8" s="464"/>
      <c r="U8" s="464"/>
      <c r="V8" s="465"/>
      <c r="W8" s="466" t="s">
        <v>64</v>
      </c>
      <c r="X8" s="242" t="s">
        <v>67</v>
      </c>
      <c r="Y8" s="242" t="s">
        <v>68</v>
      </c>
      <c r="Z8" s="242" t="s">
        <v>64</v>
      </c>
      <c r="AA8" s="242" t="s">
        <v>67</v>
      </c>
      <c r="AB8" s="242" t="s">
        <v>68</v>
      </c>
      <c r="AC8" s="242" t="s">
        <v>64</v>
      </c>
      <c r="AD8" s="242" t="s">
        <v>67</v>
      </c>
      <c r="AE8" s="242" t="s">
        <v>68</v>
      </c>
      <c r="AF8" s="242" t="s">
        <v>64</v>
      </c>
      <c r="AG8" s="242" t="s">
        <v>67</v>
      </c>
      <c r="AH8" s="467" t="s">
        <v>68</v>
      </c>
      <c r="AM8" s="468"/>
      <c r="AO8" s="469"/>
      <c r="AP8" s="470"/>
      <c r="AQ8" s="469"/>
      <c r="AR8" s="471"/>
      <c r="AS8" s="471"/>
      <c r="AT8" s="471"/>
      <c r="AU8" s="471"/>
      <c r="AV8" s="470"/>
      <c r="AW8" s="469"/>
      <c r="AX8" s="471"/>
      <c r="AY8" s="470"/>
      <c r="AZ8" s="469"/>
      <c r="BA8" s="470"/>
      <c r="BB8" s="469"/>
      <c r="BC8" s="471"/>
      <c r="BD8" s="471"/>
      <c r="BE8" s="470"/>
      <c r="BF8" s="472"/>
      <c r="BG8" s="472"/>
      <c r="BI8" s="468"/>
      <c r="BJ8" s="468"/>
      <c r="BK8" s="468"/>
      <c r="BL8" s="468"/>
      <c r="BM8" s="468"/>
      <c r="BN8" s="221"/>
      <c r="BO8" s="438"/>
      <c r="BP8" s="438"/>
      <c r="BQ8" s="438"/>
      <c r="BR8" s="438"/>
      <c r="BS8" s="473"/>
      <c r="BT8" s="474"/>
      <c r="BU8" s="474"/>
    </row>
    <row r="9" spans="2:73" x14ac:dyDescent="0.2">
      <c r="B9" s="52">
        <v>1</v>
      </c>
      <c r="C9" s="475"/>
      <c r="D9" s="457"/>
      <c r="E9" s="476"/>
      <c r="F9" s="477"/>
      <c r="G9" s="478"/>
      <c r="H9" s="479">
        <f>(E9+F9*2+G9)/4</f>
        <v>0</v>
      </c>
      <c r="I9" s="476"/>
      <c r="J9" s="477"/>
      <c r="K9" s="478"/>
      <c r="L9" s="479">
        <f>(I9+J9*2+K9)/4</f>
        <v>0</v>
      </c>
      <c r="M9" s="242"/>
      <c r="N9" s="480">
        <f>H9*L9</f>
        <v>0</v>
      </c>
      <c r="O9" s="481">
        <f t="shared" ref="O9:O38" si="0">IF(M9="年",N9/N$6,IF(M9="月",N9/N$7,IF(M9="週",N9/N$8,N9)))/60</f>
        <v>0</v>
      </c>
      <c r="Q9" s="52" t="s">
        <v>456</v>
      </c>
      <c r="S9" s="482"/>
      <c r="T9" s="482"/>
      <c r="U9" s="482"/>
      <c r="V9" s="483"/>
      <c r="W9" s="466"/>
      <c r="X9" s="242"/>
      <c r="Y9" s="242"/>
      <c r="Z9" s="242"/>
      <c r="AA9" s="242"/>
      <c r="AB9" s="242"/>
      <c r="AC9" s="242"/>
      <c r="AD9" s="242"/>
      <c r="AE9" s="242"/>
      <c r="AF9" s="242"/>
      <c r="AG9" s="242"/>
      <c r="AH9" s="467"/>
      <c r="AI9" s="484">
        <f>IF(S9="",0,(((SUM(W9:Y9)-3)*0.067)+0.5)*S9)</f>
        <v>0</v>
      </c>
      <c r="AJ9" s="484">
        <f>IF(T9="",0,(((SUM(Z9:AB9)-3)*0.067)+0.5)*T9)</f>
        <v>0</v>
      </c>
      <c r="AK9" s="484">
        <f>IF(U9="",0,(((SUM(AC9:AE9)-3)*0.067)+0.5)*U9)</f>
        <v>0</v>
      </c>
      <c r="AL9" s="484">
        <f>IF(V9="",0,(((SUM(AF9:AH9)-3)*0.067)+0.5)*V9)</f>
        <v>0</v>
      </c>
      <c r="AM9" s="485" t="str">
        <f t="shared" ref="AM9:AM38" si="1">IF(Q9="－","-",1-(SUM(AI9:AL9)))</f>
        <v>-</v>
      </c>
      <c r="AO9" s="60"/>
      <c r="AP9" s="60"/>
      <c r="AQ9" s="60"/>
      <c r="AR9" s="60"/>
      <c r="AS9" s="60"/>
      <c r="AT9" s="60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242">
        <f t="shared" ref="BF9:BF37" si="2">COUNTIF(AO9:BE9,"○")</f>
        <v>0</v>
      </c>
      <c r="BG9" s="486" t="str">
        <f t="shared" ref="BG9:BG37" si="3">IF(BF9=0,"-",IF(BF9&gt;=3,"OK","要検討"))</f>
        <v>-</v>
      </c>
      <c r="BI9" s="487"/>
      <c r="BJ9" s="487"/>
      <c r="BK9" s="487"/>
      <c r="BL9" s="487"/>
      <c r="BM9" s="487"/>
      <c r="BN9" s="488">
        <f>$O9*BI9</f>
        <v>0</v>
      </c>
      <c r="BO9" s="489">
        <f t="shared" ref="BO9:BR24" si="4">$O9*BJ9</f>
        <v>0</v>
      </c>
      <c r="BP9" s="489">
        <f t="shared" si="4"/>
        <v>0</v>
      </c>
      <c r="BQ9" s="489">
        <f t="shared" si="4"/>
        <v>0</v>
      </c>
      <c r="BR9" s="489">
        <f t="shared" si="4"/>
        <v>0</v>
      </c>
      <c r="BS9" s="473"/>
      <c r="BT9" s="490">
        <f>SUM(BN9:BR9)</f>
        <v>0</v>
      </c>
      <c r="BU9" s="491">
        <f>O9-BT9</f>
        <v>0</v>
      </c>
    </row>
    <row r="10" spans="2:73" x14ac:dyDescent="0.2">
      <c r="B10" s="52">
        <v>2</v>
      </c>
      <c r="C10" s="475"/>
      <c r="D10" s="457"/>
      <c r="E10" s="476"/>
      <c r="F10" s="477"/>
      <c r="G10" s="478"/>
      <c r="H10" s="479">
        <f t="shared" ref="H10:H38" si="5">(E10+F10*2+G10)/4</f>
        <v>0</v>
      </c>
      <c r="I10" s="476"/>
      <c r="J10" s="477"/>
      <c r="K10" s="478"/>
      <c r="L10" s="479">
        <f t="shared" ref="L10:L38" si="6">(I10+J10*2+K10)/4</f>
        <v>0</v>
      </c>
      <c r="M10" s="242"/>
      <c r="N10" s="480">
        <f t="shared" ref="N10:N38" si="7">H10*L10</f>
        <v>0</v>
      </c>
      <c r="O10" s="481">
        <f t="shared" si="0"/>
        <v>0</v>
      </c>
      <c r="Q10" s="52" t="s">
        <v>456</v>
      </c>
      <c r="S10" s="482"/>
      <c r="T10" s="482"/>
      <c r="U10" s="482"/>
      <c r="V10" s="483"/>
      <c r="W10" s="466"/>
      <c r="X10" s="242"/>
      <c r="Y10" s="242"/>
      <c r="Z10" s="242"/>
      <c r="AA10" s="242"/>
      <c r="AB10" s="242"/>
      <c r="AC10" s="242"/>
      <c r="AD10" s="242"/>
      <c r="AE10" s="242"/>
      <c r="AF10" s="242"/>
      <c r="AG10" s="242"/>
      <c r="AH10" s="467"/>
      <c r="AI10" s="484">
        <f t="shared" ref="AI10:AI38" si="8">IF(S10="",0,(((SUM(W10:Y10)-3)*0.067)+0.5)*S10)</f>
        <v>0</v>
      </c>
      <c r="AJ10" s="484">
        <f t="shared" ref="AJ10:AJ38" si="9">IF(T10="",0,(((SUM(Z10:AB10)-3)*0.067)+0.5)*T10)</f>
        <v>0</v>
      </c>
      <c r="AK10" s="484">
        <f t="shared" ref="AK10:AK38" si="10">IF(U10="",0,(((SUM(AC10:AE10)-3)*0.067)+0.5)*U10)</f>
        <v>0</v>
      </c>
      <c r="AL10" s="484">
        <f t="shared" ref="AL10:AL38" si="11">IF(V10="",0,(((SUM(AF10:AH10)-3)*0.067)+0.5)*V10)</f>
        <v>0</v>
      </c>
      <c r="AM10" s="485" t="str">
        <f t="shared" si="1"/>
        <v>-</v>
      </c>
      <c r="AO10" s="60"/>
      <c r="AP10" s="60"/>
      <c r="AQ10" s="60"/>
      <c r="AR10" s="60"/>
      <c r="AS10" s="60"/>
      <c r="AT10" s="60"/>
      <c r="AU10" s="60"/>
      <c r="AV10" s="60"/>
      <c r="AW10" s="60"/>
      <c r="AX10" s="60"/>
      <c r="AY10" s="60"/>
      <c r="AZ10" s="60"/>
      <c r="BA10" s="60"/>
      <c r="BB10" s="60"/>
      <c r="BC10" s="60"/>
      <c r="BD10" s="60"/>
      <c r="BE10" s="60"/>
      <c r="BF10" s="242">
        <f t="shared" si="2"/>
        <v>0</v>
      </c>
      <c r="BG10" s="486" t="str">
        <f t="shared" si="3"/>
        <v>-</v>
      </c>
      <c r="BI10" s="487"/>
      <c r="BJ10" s="487"/>
      <c r="BK10" s="487"/>
      <c r="BL10" s="487"/>
      <c r="BM10" s="487"/>
      <c r="BN10" s="488">
        <f t="shared" ref="BN10:BR38" si="12">$O10*BI10</f>
        <v>0</v>
      </c>
      <c r="BO10" s="489">
        <f t="shared" si="4"/>
        <v>0</v>
      </c>
      <c r="BP10" s="489">
        <f t="shared" si="4"/>
        <v>0</v>
      </c>
      <c r="BQ10" s="489">
        <f t="shared" si="4"/>
        <v>0</v>
      </c>
      <c r="BR10" s="489">
        <f t="shared" si="4"/>
        <v>0</v>
      </c>
      <c r="BS10" s="473"/>
      <c r="BT10" s="490">
        <f t="shared" ref="BT10:BT38" si="13">SUM(BN10:BR10)</f>
        <v>0</v>
      </c>
      <c r="BU10" s="491">
        <f t="shared" ref="BU10:BU38" si="14">O10-BT10</f>
        <v>0</v>
      </c>
    </row>
    <row r="11" spans="2:73" x14ac:dyDescent="0.2">
      <c r="B11" s="52">
        <v>3</v>
      </c>
      <c r="C11" s="475"/>
      <c r="D11" s="457"/>
      <c r="E11" s="476"/>
      <c r="F11" s="477"/>
      <c r="G11" s="478"/>
      <c r="H11" s="479">
        <f t="shared" si="5"/>
        <v>0</v>
      </c>
      <c r="I11" s="476"/>
      <c r="J11" s="477"/>
      <c r="K11" s="478"/>
      <c r="L11" s="479">
        <f t="shared" si="6"/>
        <v>0</v>
      </c>
      <c r="M11" s="242"/>
      <c r="N11" s="480">
        <f t="shared" si="7"/>
        <v>0</v>
      </c>
      <c r="O11" s="481">
        <f t="shared" si="0"/>
        <v>0</v>
      </c>
      <c r="Q11" s="52" t="s">
        <v>456</v>
      </c>
      <c r="S11" s="482"/>
      <c r="T11" s="482"/>
      <c r="U11" s="482"/>
      <c r="V11" s="483"/>
      <c r="W11" s="466"/>
      <c r="X11" s="242"/>
      <c r="Y11" s="242"/>
      <c r="Z11" s="242"/>
      <c r="AA11" s="242"/>
      <c r="AB11" s="242"/>
      <c r="AC11" s="242"/>
      <c r="AD11" s="242"/>
      <c r="AE11" s="242"/>
      <c r="AF11" s="242"/>
      <c r="AG11" s="242"/>
      <c r="AH11" s="467"/>
      <c r="AI11" s="484">
        <f t="shared" si="8"/>
        <v>0</v>
      </c>
      <c r="AJ11" s="484">
        <f t="shared" si="9"/>
        <v>0</v>
      </c>
      <c r="AK11" s="484">
        <f t="shared" si="10"/>
        <v>0</v>
      </c>
      <c r="AL11" s="484">
        <f t="shared" si="11"/>
        <v>0</v>
      </c>
      <c r="AM11" s="485" t="str">
        <f t="shared" si="1"/>
        <v>-</v>
      </c>
      <c r="AO11" s="60"/>
      <c r="AP11" s="60"/>
      <c r="AQ11" s="60"/>
      <c r="AR11" s="60"/>
      <c r="AS11" s="60"/>
      <c r="AT11" s="60"/>
      <c r="AU11" s="60"/>
      <c r="AV11" s="60"/>
      <c r="AW11" s="60"/>
      <c r="AX11" s="60"/>
      <c r="AY11" s="60"/>
      <c r="AZ11" s="60"/>
      <c r="BA11" s="60"/>
      <c r="BB11" s="60"/>
      <c r="BC11" s="60"/>
      <c r="BD11" s="60"/>
      <c r="BE11" s="60"/>
      <c r="BF11" s="242">
        <f t="shared" si="2"/>
        <v>0</v>
      </c>
      <c r="BG11" s="486" t="str">
        <f t="shared" si="3"/>
        <v>-</v>
      </c>
      <c r="BI11" s="487"/>
      <c r="BJ11" s="487"/>
      <c r="BK11" s="487"/>
      <c r="BL11" s="487"/>
      <c r="BM11" s="487"/>
      <c r="BN11" s="488">
        <f t="shared" si="12"/>
        <v>0</v>
      </c>
      <c r="BO11" s="489">
        <f t="shared" si="4"/>
        <v>0</v>
      </c>
      <c r="BP11" s="489">
        <f t="shared" si="4"/>
        <v>0</v>
      </c>
      <c r="BQ11" s="489">
        <f t="shared" si="4"/>
        <v>0</v>
      </c>
      <c r="BR11" s="489">
        <f t="shared" si="4"/>
        <v>0</v>
      </c>
      <c r="BS11" s="473"/>
      <c r="BT11" s="490">
        <f t="shared" si="13"/>
        <v>0</v>
      </c>
      <c r="BU11" s="491">
        <f t="shared" si="14"/>
        <v>0</v>
      </c>
    </row>
    <row r="12" spans="2:73" x14ac:dyDescent="0.2">
      <c r="B12" s="52">
        <v>4</v>
      </c>
      <c r="C12" s="475"/>
      <c r="D12" s="457"/>
      <c r="E12" s="476"/>
      <c r="F12" s="477"/>
      <c r="G12" s="478"/>
      <c r="H12" s="479">
        <f t="shared" si="5"/>
        <v>0</v>
      </c>
      <c r="I12" s="476"/>
      <c r="J12" s="477"/>
      <c r="K12" s="478"/>
      <c r="L12" s="479">
        <f t="shared" si="6"/>
        <v>0</v>
      </c>
      <c r="M12" s="242"/>
      <c r="N12" s="480">
        <f t="shared" si="7"/>
        <v>0</v>
      </c>
      <c r="O12" s="481">
        <f t="shared" si="0"/>
        <v>0</v>
      </c>
      <c r="Q12" s="52" t="s">
        <v>456</v>
      </c>
      <c r="S12" s="482"/>
      <c r="T12" s="482"/>
      <c r="U12" s="482"/>
      <c r="V12" s="483"/>
      <c r="W12" s="466"/>
      <c r="X12" s="242"/>
      <c r="Y12" s="242"/>
      <c r="Z12" s="242"/>
      <c r="AA12" s="242"/>
      <c r="AB12" s="242"/>
      <c r="AC12" s="242"/>
      <c r="AD12" s="242"/>
      <c r="AE12" s="242"/>
      <c r="AF12" s="242"/>
      <c r="AG12" s="242"/>
      <c r="AH12" s="467"/>
      <c r="AI12" s="484">
        <f t="shared" si="8"/>
        <v>0</v>
      </c>
      <c r="AJ12" s="484">
        <f t="shared" si="9"/>
        <v>0</v>
      </c>
      <c r="AK12" s="484">
        <f t="shared" si="10"/>
        <v>0</v>
      </c>
      <c r="AL12" s="484">
        <f t="shared" si="11"/>
        <v>0</v>
      </c>
      <c r="AM12" s="485" t="str">
        <f t="shared" si="1"/>
        <v>-</v>
      </c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  <c r="BC12" s="60"/>
      <c r="BD12" s="60"/>
      <c r="BE12" s="60"/>
      <c r="BF12" s="242">
        <f t="shared" si="2"/>
        <v>0</v>
      </c>
      <c r="BG12" s="486" t="str">
        <f t="shared" si="3"/>
        <v>-</v>
      </c>
      <c r="BI12" s="487"/>
      <c r="BJ12" s="487"/>
      <c r="BK12" s="487"/>
      <c r="BL12" s="487"/>
      <c r="BM12" s="487"/>
      <c r="BN12" s="488">
        <f t="shared" si="12"/>
        <v>0</v>
      </c>
      <c r="BO12" s="489">
        <f t="shared" si="4"/>
        <v>0</v>
      </c>
      <c r="BP12" s="489">
        <f t="shared" si="4"/>
        <v>0</v>
      </c>
      <c r="BQ12" s="489">
        <f t="shared" si="4"/>
        <v>0</v>
      </c>
      <c r="BR12" s="489">
        <f t="shared" si="4"/>
        <v>0</v>
      </c>
      <c r="BS12" s="473"/>
      <c r="BT12" s="490">
        <f t="shared" si="13"/>
        <v>0</v>
      </c>
      <c r="BU12" s="491">
        <f t="shared" si="14"/>
        <v>0</v>
      </c>
    </row>
    <row r="13" spans="2:73" x14ac:dyDescent="0.2">
      <c r="B13" s="52">
        <v>5</v>
      </c>
      <c r="C13" s="475"/>
      <c r="D13" s="457"/>
      <c r="E13" s="476"/>
      <c r="F13" s="477"/>
      <c r="G13" s="478"/>
      <c r="H13" s="479">
        <f t="shared" si="5"/>
        <v>0</v>
      </c>
      <c r="I13" s="476"/>
      <c r="J13" s="477"/>
      <c r="K13" s="478"/>
      <c r="L13" s="479">
        <f t="shared" si="6"/>
        <v>0</v>
      </c>
      <c r="M13" s="242"/>
      <c r="N13" s="480">
        <f t="shared" si="7"/>
        <v>0</v>
      </c>
      <c r="O13" s="481">
        <f t="shared" si="0"/>
        <v>0</v>
      </c>
      <c r="Q13" s="52" t="s">
        <v>456</v>
      </c>
      <c r="S13" s="482"/>
      <c r="T13" s="482"/>
      <c r="U13" s="482"/>
      <c r="V13" s="483"/>
      <c r="W13" s="466"/>
      <c r="X13" s="242"/>
      <c r="Y13" s="242"/>
      <c r="Z13" s="242"/>
      <c r="AA13" s="242"/>
      <c r="AB13" s="242"/>
      <c r="AC13" s="242"/>
      <c r="AD13" s="242"/>
      <c r="AE13" s="242"/>
      <c r="AF13" s="242"/>
      <c r="AG13" s="242"/>
      <c r="AH13" s="467"/>
      <c r="AI13" s="484">
        <f t="shared" si="8"/>
        <v>0</v>
      </c>
      <c r="AJ13" s="484">
        <f t="shared" si="9"/>
        <v>0</v>
      </c>
      <c r="AK13" s="484">
        <f t="shared" si="10"/>
        <v>0</v>
      </c>
      <c r="AL13" s="484">
        <f t="shared" si="11"/>
        <v>0</v>
      </c>
      <c r="AM13" s="485" t="str">
        <f t="shared" si="1"/>
        <v>-</v>
      </c>
      <c r="AO13" s="60"/>
      <c r="AP13" s="60"/>
      <c r="AQ13" s="60"/>
      <c r="AR13" s="60"/>
      <c r="AS13" s="60"/>
      <c r="AT13" s="60"/>
      <c r="AU13" s="60"/>
      <c r="AV13" s="60"/>
      <c r="AW13" s="60"/>
      <c r="AX13" s="60"/>
      <c r="AY13" s="60"/>
      <c r="AZ13" s="60"/>
      <c r="BA13" s="60"/>
      <c r="BB13" s="60"/>
      <c r="BC13" s="60"/>
      <c r="BD13" s="60"/>
      <c r="BE13" s="60"/>
      <c r="BF13" s="242">
        <f t="shared" si="2"/>
        <v>0</v>
      </c>
      <c r="BG13" s="486" t="str">
        <f t="shared" si="3"/>
        <v>-</v>
      </c>
      <c r="BI13" s="487"/>
      <c r="BJ13" s="487"/>
      <c r="BK13" s="487"/>
      <c r="BL13" s="487"/>
      <c r="BM13" s="487"/>
      <c r="BN13" s="488">
        <f t="shared" si="12"/>
        <v>0</v>
      </c>
      <c r="BO13" s="489">
        <f t="shared" si="4"/>
        <v>0</v>
      </c>
      <c r="BP13" s="489">
        <f t="shared" si="4"/>
        <v>0</v>
      </c>
      <c r="BQ13" s="489">
        <f t="shared" si="4"/>
        <v>0</v>
      </c>
      <c r="BR13" s="489">
        <f t="shared" si="4"/>
        <v>0</v>
      </c>
      <c r="BS13" s="473"/>
      <c r="BT13" s="490">
        <f t="shared" si="13"/>
        <v>0</v>
      </c>
      <c r="BU13" s="491">
        <f t="shared" si="14"/>
        <v>0</v>
      </c>
    </row>
    <row r="14" spans="2:73" x14ac:dyDescent="0.2">
      <c r="B14" s="52">
        <v>6</v>
      </c>
      <c r="C14" s="475"/>
      <c r="D14" s="457"/>
      <c r="E14" s="476"/>
      <c r="F14" s="477"/>
      <c r="G14" s="478"/>
      <c r="H14" s="479">
        <f t="shared" si="5"/>
        <v>0</v>
      </c>
      <c r="I14" s="476"/>
      <c r="J14" s="477"/>
      <c r="K14" s="478"/>
      <c r="L14" s="479">
        <f t="shared" si="6"/>
        <v>0</v>
      </c>
      <c r="M14" s="242"/>
      <c r="N14" s="480">
        <f t="shared" si="7"/>
        <v>0</v>
      </c>
      <c r="O14" s="481">
        <f t="shared" si="0"/>
        <v>0</v>
      </c>
      <c r="Q14" s="52" t="s">
        <v>456</v>
      </c>
      <c r="S14" s="482"/>
      <c r="T14" s="482"/>
      <c r="U14" s="482"/>
      <c r="V14" s="483"/>
      <c r="W14" s="466"/>
      <c r="X14" s="242"/>
      <c r="Y14" s="242"/>
      <c r="Z14" s="242"/>
      <c r="AA14" s="242"/>
      <c r="AB14" s="242"/>
      <c r="AC14" s="242"/>
      <c r="AD14" s="242"/>
      <c r="AE14" s="242"/>
      <c r="AF14" s="242"/>
      <c r="AG14" s="242"/>
      <c r="AH14" s="467"/>
      <c r="AI14" s="484">
        <f t="shared" si="8"/>
        <v>0</v>
      </c>
      <c r="AJ14" s="484">
        <f t="shared" si="9"/>
        <v>0</v>
      </c>
      <c r="AK14" s="484">
        <f t="shared" si="10"/>
        <v>0</v>
      </c>
      <c r="AL14" s="484">
        <f t="shared" si="11"/>
        <v>0</v>
      </c>
      <c r="AM14" s="485" t="str">
        <f t="shared" si="1"/>
        <v>-</v>
      </c>
      <c r="AO14" s="60"/>
      <c r="AP14" s="60"/>
      <c r="AQ14" s="60"/>
      <c r="AR14" s="60"/>
      <c r="AS14" s="60"/>
      <c r="AT14" s="60"/>
      <c r="AU14" s="60"/>
      <c r="AV14" s="60"/>
      <c r="AW14" s="60"/>
      <c r="AX14" s="60"/>
      <c r="AY14" s="60"/>
      <c r="AZ14" s="60"/>
      <c r="BA14" s="60"/>
      <c r="BB14" s="60"/>
      <c r="BC14" s="60"/>
      <c r="BD14" s="60"/>
      <c r="BE14" s="60"/>
      <c r="BF14" s="242">
        <f t="shared" si="2"/>
        <v>0</v>
      </c>
      <c r="BG14" s="486" t="str">
        <f t="shared" si="3"/>
        <v>-</v>
      </c>
      <c r="BI14" s="487"/>
      <c r="BJ14" s="487"/>
      <c r="BK14" s="487"/>
      <c r="BL14" s="487"/>
      <c r="BM14" s="487"/>
      <c r="BN14" s="488">
        <f t="shared" si="12"/>
        <v>0</v>
      </c>
      <c r="BO14" s="489">
        <f t="shared" si="4"/>
        <v>0</v>
      </c>
      <c r="BP14" s="489">
        <f t="shared" si="4"/>
        <v>0</v>
      </c>
      <c r="BQ14" s="489">
        <f t="shared" si="4"/>
        <v>0</v>
      </c>
      <c r="BR14" s="489">
        <f t="shared" si="4"/>
        <v>0</v>
      </c>
      <c r="BS14" s="473"/>
      <c r="BT14" s="490">
        <f t="shared" si="13"/>
        <v>0</v>
      </c>
      <c r="BU14" s="491">
        <f t="shared" si="14"/>
        <v>0</v>
      </c>
    </row>
    <row r="15" spans="2:73" x14ac:dyDescent="0.2">
      <c r="B15" s="52">
        <v>7</v>
      </c>
      <c r="C15" s="475"/>
      <c r="D15" s="457"/>
      <c r="E15" s="476"/>
      <c r="F15" s="477"/>
      <c r="G15" s="478"/>
      <c r="H15" s="479">
        <f t="shared" si="5"/>
        <v>0</v>
      </c>
      <c r="I15" s="476"/>
      <c r="J15" s="477"/>
      <c r="K15" s="478"/>
      <c r="L15" s="479">
        <f t="shared" si="6"/>
        <v>0</v>
      </c>
      <c r="M15" s="242"/>
      <c r="N15" s="480">
        <f t="shared" si="7"/>
        <v>0</v>
      </c>
      <c r="O15" s="481">
        <f t="shared" si="0"/>
        <v>0</v>
      </c>
      <c r="Q15" s="52" t="s">
        <v>456</v>
      </c>
      <c r="S15" s="482"/>
      <c r="T15" s="482"/>
      <c r="U15" s="482"/>
      <c r="V15" s="483"/>
      <c r="W15" s="466"/>
      <c r="X15" s="242"/>
      <c r="Y15" s="242"/>
      <c r="Z15" s="242"/>
      <c r="AA15" s="242"/>
      <c r="AB15" s="242"/>
      <c r="AC15" s="242"/>
      <c r="AD15" s="242"/>
      <c r="AE15" s="242"/>
      <c r="AF15" s="242"/>
      <c r="AG15" s="242"/>
      <c r="AH15" s="467"/>
      <c r="AI15" s="484">
        <f t="shared" si="8"/>
        <v>0</v>
      </c>
      <c r="AJ15" s="484">
        <f t="shared" si="9"/>
        <v>0</v>
      </c>
      <c r="AK15" s="484">
        <f t="shared" si="10"/>
        <v>0</v>
      </c>
      <c r="AL15" s="484">
        <f t="shared" si="11"/>
        <v>0</v>
      </c>
      <c r="AM15" s="485" t="str">
        <f t="shared" si="1"/>
        <v>-</v>
      </c>
      <c r="AO15" s="60"/>
      <c r="AP15" s="60"/>
      <c r="AQ15" s="60"/>
      <c r="AR15" s="60"/>
      <c r="AS15" s="60"/>
      <c r="AT15" s="60"/>
      <c r="AU15" s="60"/>
      <c r="AV15" s="60"/>
      <c r="AW15" s="60"/>
      <c r="AX15" s="60"/>
      <c r="AY15" s="60"/>
      <c r="AZ15" s="60"/>
      <c r="BA15" s="60"/>
      <c r="BB15" s="60"/>
      <c r="BC15" s="60"/>
      <c r="BD15" s="60"/>
      <c r="BE15" s="60"/>
      <c r="BF15" s="242">
        <f t="shared" si="2"/>
        <v>0</v>
      </c>
      <c r="BG15" s="486" t="str">
        <f t="shared" si="3"/>
        <v>-</v>
      </c>
      <c r="BI15" s="487"/>
      <c r="BJ15" s="487"/>
      <c r="BK15" s="487"/>
      <c r="BL15" s="487"/>
      <c r="BM15" s="487"/>
      <c r="BN15" s="488">
        <f t="shared" si="12"/>
        <v>0</v>
      </c>
      <c r="BO15" s="489">
        <f t="shared" si="4"/>
        <v>0</v>
      </c>
      <c r="BP15" s="489">
        <f t="shared" si="4"/>
        <v>0</v>
      </c>
      <c r="BQ15" s="489">
        <f t="shared" si="4"/>
        <v>0</v>
      </c>
      <c r="BR15" s="489">
        <f t="shared" si="4"/>
        <v>0</v>
      </c>
      <c r="BS15" s="473"/>
      <c r="BT15" s="490">
        <f t="shared" si="13"/>
        <v>0</v>
      </c>
      <c r="BU15" s="491">
        <f t="shared" si="14"/>
        <v>0</v>
      </c>
    </row>
    <row r="16" spans="2:73" x14ac:dyDescent="0.2">
      <c r="B16" s="52">
        <v>8</v>
      </c>
      <c r="C16" s="475"/>
      <c r="D16" s="457"/>
      <c r="E16" s="476"/>
      <c r="F16" s="477"/>
      <c r="G16" s="478"/>
      <c r="H16" s="479">
        <f t="shared" si="5"/>
        <v>0</v>
      </c>
      <c r="I16" s="476"/>
      <c r="J16" s="477"/>
      <c r="K16" s="478"/>
      <c r="L16" s="479">
        <f t="shared" si="6"/>
        <v>0</v>
      </c>
      <c r="M16" s="242"/>
      <c r="N16" s="480">
        <f t="shared" si="7"/>
        <v>0</v>
      </c>
      <c r="O16" s="481">
        <f t="shared" si="0"/>
        <v>0</v>
      </c>
      <c r="Q16" s="52" t="s">
        <v>456</v>
      </c>
      <c r="S16" s="482"/>
      <c r="T16" s="482"/>
      <c r="U16" s="482"/>
      <c r="V16" s="483"/>
      <c r="W16" s="466"/>
      <c r="X16" s="242"/>
      <c r="Y16" s="242"/>
      <c r="Z16" s="242"/>
      <c r="AA16" s="242"/>
      <c r="AB16" s="242"/>
      <c r="AC16" s="242"/>
      <c r="AD16" s="242"/>
      <c r="AE16" s="242"/>
      <c r="AF16" s="242"/>
      <c r="AG16" s="242"/>
      <c r="AH16" s="467"/>
      <c r="AI16" s="484">
        <f t="shared" si="8"/>
        <v>0</v>
      </c>
      <c r="AJ16" s="484">
        <f t="shared" si="9"/>
        <v>0</v>
      </c>
      <c r="AK16" s="484">
        <f t="shared" si="10"/>
        <v>0</v>
      </c>
      <c r="AL16" s="484">
        <f t="shared" si="11"/>
        <v>0</v>
      </c>
      <c r="AM16" s="485" t="str">
        <f t="shared" si="1"/>
        <v>-</v>
      </c>
      <c r="AO16" s="60"/>
      <c r="AP16" s="60"/>
      <c r="AQ16" s="60"/>
      <c r="AR16" s="60"/>
      <c r="AS16" s="60"/>
      <c r="AT16" s="60"/>
      <c r="AU16" s="60"/>
      <c r="AV16" s="60"/>
      <c r="AW16" s="60"/>
      <c r="AX16" s="60"/>
      <c r="AY16" s="60"/>
      <c r="AZ16" s="60"/>
      <c r="BA16" s="60"/>
      <c r="BB16" s="60"/>
      <c r="BC16" s="60"/>
      <c r="BD16" s="60"/>
      <c r="BE16" s="60"/>
      <c r="BF16" s="242">
        <f t="shared" si="2"/>
        <v>0</v>
      </c>
      <c r="BG16" s="486" t="str">
        <f t="shared" si="3"/>
        <v>-</v>
      </c>
      <c r="BI16" s="487"/>
      <c r="BJ16" s="487"/>
      <c r="BK16" s="487"/>
      <c r="BL16" s="487"/>
      <c r="BM16" s="487"/>
      <c r="BN16" s="488">
        <f t="shared" si="12"/>
        <v>0</v>
      </c>
      <c r="BO16" s="489">
        <f t="shared" si="4"/>
        <v>0</v>
      </c>
      <c r="BP16" s="489">
        <f t="shared" si="4"/>
        <v>0</v>
      </c>
      <c r="BQ16" s="489">
        <f t="shared" si="4"/>
        <v>0</v>
      </c>
      <c r="BR16" s="489">
        <f t="shared" si="4"/>
        <v>0</v>
      </c>
      <c r="BS16" s="473"/>
      <c r="BT16" s="490">
        <f t="shared" si="13"/>
        <v>0</v>
      </c>
      <c r="BU16" s="491">
        <f t="shared" si="14"/>
        <v>0</v>
      </c>
    </row>
    <row r="17" spans="2:73" x14ac:dyDescent="0.2">
      <c r="B17" s="52">
        <v>9</v>
      </c>
      <c r="C17" s="475"/>
      <c r="D17" s="457"/>
      <c r="E17" s="476"/>
      <c r="F17" s="477"/>
      <c r="G17" s="478"/>
      <c r="H17" s="479">
        <f t="shared" si="5"/>
        <v>0</v>
      </c>
      <c r="I17" s="476"/>
      <c r="J17" s="477"/>
      <c r="K17" s="478"/>
      <c r="L17" s="479">
        <f t="shared" si="6"/>
        <v>0</v>
      </c>
      <c r="M17" s="242"/>
      <c r="N17" s="480">
        <f t="shared" si="7"/>
        <v>0</v>
      </c>
      <c r="O17" s="481">
        <f t="shared" si="0"/>
        <v>0</v>
      </c>
      <c r="Q17" s="52" t="s">
        <v>456</v>
      </c>
      <c r="S17" s="482"/>
      <c r="T17" s="482"/>
      <c r="U17" s="482"/>
      <c r="V17" s="483"/>
      <c r="W17" s="466"/>
      <c r="X17" s="242"/>
      <c r="Y17" s="242"/>
      <c r="Z17" s="242"/>
      <c r="AA17" s="242"/>
      <c r="AB17" s="242"/>
      <c r="AC17" s="242"/>
      <c r="AD17" s="242"/>
      <c r="AE17" s="242"/>
      <c r="AF17" s="242"/>
      <c r="AG17" s="242"/>
      <c r="AH17" s="467"/>
      <c r="AI17" s="484">
        <f t="shared" si="8"/>
        <v>0</v>
      </c>
      <c r="AJ17" s="484">
        <f t="shared" si="9"/>
        <v>0</v>
      </c>
      <c r="AK17" s="484">
        <f t="shared" si="10"/>
        <v>0</v>
      </c>
      <c r="AL17" s="484">
        <f t="shared" si="11"/>
        <v>0</v>
      </c>
      <c r="AM17" s="485" t="str">
        <f t="shared" si="1"/>
        <v>-</v>
      </c>
      <c r="AO17" s="60"/>
      <c r="AP17" s="60"/>
      <c r="AQ17" s="60"/>
      <c r="AR17" s="60"/>
      <c r="AS17" s="60"/>
      <c r="AT17" s="60"/>
      <c r="AU17" s="60"/>
      <c r="AV17" s="60"/>
      <c r="AW17" s="60"/>
      <c r="AX17" s="60"/>
      <c r="AY17" s="60"/>
      <c r="AZ17" s="60"/>
      <c r="BA17" s="60"/>
      <c r="BB17" s="60"/>
      <c r="BC17" s="60"/>
      <c r="BD17" s="60"/>
      <c r="BE17" s="60"/>
      <c r="BF17" s="242">
        <f t="shared" si="2"/>
        <v>0</v>
      </c>
      <c r="BG17" s="486" t="str">
        <f t="shared" si="3"/>
        <v>-</v>
      </c>
      <c r="BI17" s="487"/>
      <c r="BJ17" s="487"/>
      <c r="BK17" s="487"/>
      <c r="BL17" s="487"/>
      <c r="BM17" s="487"/>
      <c r="BN17" s="488">
        <f t="shared" si="12"/>
        <v>0</v>
      </c>
      <c r="BO17" s="489">
        <f t="shared" si="4"/>
        <v>0</v>
      </c>
      <c r="BP17" s="489">
        <f t="shared" si="4"/>
        <v>0</v>
      </c>
      <c r="BQ17" s="489">
        <f t="shared" si="4"/>
        <v>0</v>
      </c>
      <c r="BR17" s="489">
        <f t="shared" si="4"/>
        <v>0</v>
      </c>
      <c r="BS17" s="473"/>
      <c r="BT17" s="490">
        <f t="shared" si="13"/>
        <v>0</v>
      </c>
      <c r="BU17" s="491">
        <f t="shared" si="14"/>
        <v>0</v>
      </c>
    </row>
    <row r="18" spans="2:73" x14ac:dyDescent="0.2">
      <c r="B18" s="52">
        <v>10</v>
      </c>
      <c r="C18" s="475"/>
      <c r="D18" s="457"/>
      <c r="E18" s="476"/>
      <c r="F18" s="477"/>
      <c r="G18" s="478"/>
      <c r="H18" s="479">
        <f t="shared" si="5"/>
        <v>0</v>
      </c>
      <c r="I18" s="476"/>
      <c r="J18" s="477"/>
      <c r="K18" s="478"/>
      <c r="L18" s="479">
        <f t="shared" si="6"/>
        <v>0</v>
      </c>
      <c r="M18" s="242"/>
      <c r="N18" s="480">
        <f t="shared" si="7"/>
        <v>0</v>
      </c>
      <c r="O18" s="481">
        <f t="shared" si="0"/>
        <v>0</v>
      </c>
      <c r="Q18" s="52" t="s">
        <v>456</v>
      </c>
      <c r="S18" s="482"/>
      <c r="T18" s="482"/>
      <c r="U18" s="482"/>
      <c r="V18" s="483"/>
      <c r="W18" s="466"/>
      <c r="X18" s="242"/>
      <c r="Y18" s="242"/>
      <c r="Z18" s="242"/>
      <c r="AA18" s="242"/>
      <c r="AB18" s="242"/>
      <c r="AC18" s="242"/>
      <c r="AD18" s="242"/>
      <c r="AE18" s="242"/>
      <c r="AF18" s="242"/>
      <c r="AG18" s="242"/>
      <c r="AH18" s="467"/>
      <c r="AI18" s="484">
        <f t="shared" si="8"/>
        <v>0</v>
      </c>
      <c r="AJ18" s="484">
        <f t="shared" si="9"/>
        <v>0</v>
      </c>
      <c r="AK18" s="484">
        <f t="shared" si="10"/>
        <v>0</v>
      </c>
      <c r="AL18" s="484">
        <f t="shared" si="11"/>
        <v>0</v>
      </c>
      <c r="AM18" s="485" t="str">
        <f t="shared" si="1"/>
        <v>-</v>
      </c>
      <c r="AO18" s="60"/>
      <c r="AP18" s="60"/>
      <c r="AQ18" s="60"/>
      <c r="AR18" s="60"/>
      <c r="AS18" s="60"/>
      <c r="AT18" s="60"/>
      <c r="AU18" s="60"/>
      <c r="AV18" s="60"/>
      <c r="AW18" s="60"/>
      <c r="AX18" s="60"/>
      <c r="AY18" s="60"/>
      <c r="AZ18" s="60"/>
      <c r="BA18" s="60"/>
      <c r="BB18" s="60"/>
      <c r="BC18" s="60"/>
      <c r="BD18" s="60"/>
      <c r="BE18" s="60"/>
      <c r="BF18" s="242">
        <f t="shared" si="2"/>
        <v>0</v>
      </c>
      <c r="BG18" s="486" t="str">
        <f t="shared" si="3"/>
        <v>-</v>
      </c>
      <c r="BI18" s="487"/>
      <c r="BJ18" s="487"/>
      <c r="BK18" s="487"/>
      <c r="BL18" s="487"/>
      <c r="BM18" s="487"/>
      <c r="BN18" s="488">
        <f t="shared" si="12"/>
        <v>0</v>
      </c>
      <c r="BO18" s="489">
        <f t="shared" si="4"/>
        <v>0</v>
      </c>
      <c r="BP18" s="489">
        <f t="shared" si="4"/>
        <v>0</v>
      </c>
      <c r="BQ18" s="489">
        <f t="shared" si="4"/>
        <v>0</v>
      </c>
      <c r="BR18" s="489">
        <f t="shared" si="4"/>
        <v>0</v>
      </c>
      <c r="BS18" s="473"/>
      <c r="BT18" s="490">
        <f t="shared" si="13"/>
        <v>0</v>
      </c>
      <c r="BU18" s="491">
        <f t="shared" si="14"/>
        <v>0</v>
      </c>
    </row>
    <row r="19" spans="2:73" x14ac:dyDescent="0.2">
      <c r="B19" s="52">
        <v>11</v>
      </c>
      <c r="C19" s="475"/>
      <c r="D19" s="457"/>
      <c r="E19" s="476"/>
      <c r="F19" s="477"/>
      <c r="G19" s="478"/>
      <c r="H19" s="479">
        <f t="shared" si="5"/>
        <v>0</v>
      </c>
      <c r="I19" s="476"/>
      <c r="J19" s="477"/>
      <c r="K19" s="478"/>
      <c r="L19" s="479">
        <f t="shared" si="6"/>
        <v>0</v>
      </c>
      <c r="M19" s="242"/>
      <c r="N19" s="480">
        <f t="shared" si="7"/>
        <v>0</v>
      </c>
      <c r="O19" s="481">
        <f t="shared" si="0"/>
        <v>0</v>
      </c>
      <c r="Q19" s="52" t="s">
        <v>456</v>
      </c>
      <c r="S19" s="482"/>
      <c r="T19" s="482"/>
      <c r="U19" s="482"/>
      <c r="V19" s="483"/>
      <c r="W19" s="466"/>
      <c r="X19" s="242"/>
      <c r="Y19" s="242"/>
      <c r="Z19" s="242"/>
      <c r="AA19" s="242"/>
      <c r="AB19" s="242"/>
      <c r="AC19" s="242"/>
      <c r="AD19" s="242"/>
      <c r="AE19" s="242"/>
      <c r="AF19" s="242"/>
      <c r="AG19" s="242"/>
      <c r="AH19" s="467"/>
      <c r="AI19" s="484">
        <f t="shared" si="8"/>
        <v>0</v>
      </c>
      <c r="AJ19" s="484">
        <f t="shared" si="9"/>
        <v>0</v>
      </c>
      <c r="AK19" s="484">
        <f t="shared" si="10"/>
        <v>0</v>
      </c>
      <c r="AL19" s="484">
        <f t="shared" si="11"/>
        <v>0</v>
      </c>
      <c r="AM19" s="485" t="str">
        <f t="shared" si="1"/>
        <v>-</v>
      </c>
      <c r="AO19" s="60"/>
      <c r="AP19" s="60"/>
      <c r="AQ19" s="60"/>
      <c r="AR19" s="60"/>
      <c r="AS19" s="60"/>
      <c r="AT19" s="60"/>
      <c r="AU19" s="60"/>
      <c r="AV19" s="60"/>
      <c r="AW19" s="60"/>
      <c r="AX19" s="60"/>
      <c r="AY19" s="60"/>
      <c r="AZ19" s="60"/>
      <c r="BA19" s="60"/>
      <c r="BB19" s="60"/>
      <c r="BC19" s="60"/>
      <c r="BD19" s="60"/>
      <c r="BE19" s="60"/>
      <c r="BF19" s="242">
        <f t="shared" si="2"/>
        <v>0</v>
      </c>
      <c r="BG19" s="486" t="str">
        <f t="shared" si="3"/>
        <v>-</v>
      </c>
      <c r="BI19" s="487"/>
      <c r="BJ19" s="487"/>
      <c r="BK19" s="487"/>
      <c r="BL19" s="487"/>
      <c r="BM19" s="487"/>
      <c r="BN19" s="488">
        <f t="shared" si="12"/>
        <v>0</v>
      </c>
      <c r="BO19" s="489">
        <f t="shared" si="4"/>
        <v>0</v>
      </c>
      <c r="BP19" s="489">
        <f t="shared" si="4"/>
        <v>0</v>
      </c>
      <c r="BQ19" s="489">
        <f t="shared" si="4"/>
        <v>0</v>
      </c>
      <c r="BR19" s="489">
        <f t="shared" si="4"/>
        <v>0</v>
      </c>
      <c r="BS19" s="473"/>
      <c r="BT19" s="490">
        <f t="shared" si="13"/>
        <v>0</v>
      </c>
      <c r="BU19" s="491">
        <f t="shared" si="14"/>
        <v>0</v>
      </c>
    </row>
    <row r="20" spans="2:73" x14ac:dyDescent="0.2">
      <c r="B20" s="52">
        <v>12</v>
      </c>
      <c r="C20" s="475"/>
      <c r="D20" s="457"/>
      <c r="E20" s="476"/>
      <c r="F20" s="477"/>
      <c r="G20" s="478"/>
      <c r="H20" s="479">
        <f t="shared" si="5"/>
        <v>0</v>
      </c>
      <c r="I20" s="476"/>
      <c r="J20" s="477"/>
      <c r="K20" s="478"/>
      <c r="L20" s="479">
        <f t="shared" si="6"/>
        <v>0</v>
      </c>
      <c r="M20" s="242"/>
      <c r="N20" s="480">
        <f t="shared" si="7"/>
        <v>0</v>
      </c>
      <c r="O20" s="481">
        <f t="shared" si="0"/>
        <v>0</v>
      </c>
      <c r="Q20" s="52" t="s">
        <v>456</v>
      </c>
      <c r="S20" s="482"/>
      <c r="T20" s="482"/>
      <c r="U20" s="482"/>
      <c r="V20" s="483"/>
      <c r="W20" s="466"/>
      <c r="X20" s="242"/>
      <c r="Y20" s="242"/>
      <c r="Z20" s="242"/>
      <c r="AA20" s="242"/>
      <c r="AB20" s="242"/>
      <c r="AC20" s="242"/>
      <c r="AD20" s="242"/>
      <c r="AE20" s="242"/>
      <c r="AF20" s="242"/>
      <c r="AG20" s="242"/>
      <c r="AH20" s="467"/>
      <c r="AI20" s="484">
        <f t="shared" si="8"/>
        <v>0</v>
      </c>
      <c r="AJ20" s="484">
        <f t="shared" si="9"/>
        <v>0</v>
      </c>
      <c r="AK20" s="484">
        <f t="shared" si="10"/>
        <v>0</v>
      </c>
      <c r="AL20" s="484">
        <f t="shared" si="11"/>
        <v>0</v>
      </c>
      <c r="AM20" s="485" t="str">
        <f t="shared" si="1"/>
        <v>-</v>
      </c>
      <c r="AO20" s="60"/>
      <c r="AP20" s="60"/>
      <c r="AQ20" s="60"/>
      <c r="AR20" s="60"/>
      <c r="AS20" s="60"/>
      <c r="AT20" s="60"/>
      <c r="AU20" s="60"/>
      <c r="AV20" s="60"/>
      <c r="AW20" s="60"/>
      <c r="AX20" s="60"/>
      <c r="AY20" s="60"/>
      <c r="AZ20" s="60"/>
      <c r="BA20" s="60"/>
      <c r="BB20" s="60"/>
      <c r="BC20" s="60"/>
      <c r="BD20" s="60"/>
      <c r="BE20" s="60"/>
      <c r="BF20" s="242">
        <f t="shared" si="2"/>
        <v>0</v>
      </c>
      <c r="BG20" s="486" t="str">
        <f t="shared" si="3"/>
        <v>-</v>
      </c>
      <c r="BI20" s="487"/>
      <c r="BJ20" s="487"/>
      <c r="BK20" s="487"/>
      <c r="BL20" s="487"/>
      <c r="BM20" s="487"/>
      <c r="BN20" s="488">
        <f t="shared" si="12"/>
        <v>0</v>
      </c>
      <c r="BO20" s="489">
        <f t="shared" si="4"/>
        <v>0</v>
      </c>
      <c r="BP20" s="489">
        <f t="shared" si="4"/>
        <v>0</v>
      </c>
      <c r="BQ20" s="489">
        <f t="shared" si="4"/>
        <v>0</v>
      </c>
      <c r="BR20" s="489">
        <f t="shared" si="4"/>
        <v>0</v>
      </c>
      <c r="BS20" s="473"/>
      <c r="BT20" s="490">
        <f t="shared" si="13"/>
        <v>0</v>
      </c>
      <c r="BU20" s="491">
        <f t="shared" si="14"/>
        <v>0</v>
      </c>
    </row>
    <row r="21" spans="2:73" x14ac:dyDescent="0.2">
      <c r="B21" s="52">
        <v>13</v>
      </c>
      <c r="C21" s="475"/>
      <c r="D21" s="457"/>
      <c r="E21" s="476"/>
      <c r="F21" s="477"/>
      <c r="G21" s="478"/>
      <c r="H21" s="479">
        <f t="shared" si="5"/>
        <v>0</v>
      </c>
      <c r="I21" s="476"/>
      <c r="J21" s="477"/>
      <c r="K21" s="478"/>
      <c r="L21" s="479">
        <f t="shared" si="6"/>
        <v>0</v>
      </c>
      <c r="M21" s="242"/>
      <c r="N21" s="480">
        <f t="shared" si="7"/>
        <v>0</v>
      </c>
      <c r="O21" s="481">
        <f t="shared" si="0"/>
        <v>0</v>
      </c>
      <c r="Q21" s="52" t="s">
        <v>456</v>
      </c>
      <c r="S21" s="482"/>
      <c r="T21" s="482"/>
      <c r="U21" s="482"/>
      <c r="V21" s="483"/>
      <c r="W21" s="466"/>
      <c r="X21" s="242"/>
      <c r="Y21" s="242"/>
      <c r="Z21" s="242"/>
      <c r="AA21" s="242"/>
      <c r="AB21" s="242"/>
      <c r="AC21" s="242"/>
      <c r="AD21" s="242"/>
      <c r="AE21" s="242"/>
      <c r="AF21" s="242"/>
      <c r="AG21" s="242"/>
      <c r="AH21" s="467"/>
      <c r="AI21" s="484">
        <f t="shared" si="8"/>
        <v>0</v>
      </c>
      <c r="AJ21" s="484">
        <f t="shared" si="9"/>
        <v>0</v>
      </c>
      <c r="AK21" s="484">
        <f t="shared" si="10"/>
        <v>0</v>
      </c>
      <c r="AL21" s="484">
        <f t="shared" si="11"/>
        <v>0</v>
      </c>
      <c r="AM21" s="485" t="str">
        <f t="shared" si="1"/>
        <v>-</v>
      </c>
      <c r="AO21" s="60"/>
      <c r="AP21" s="60"/>
      <c r="AQ21" s="60"/>
      <c r="AR21" s="60"/>
      <c r="AS21" s="60"/>
      <c r="AT21" s="60"/>
      <c r="AU21" s="60"/>
      <c r="AV21" s="60"/>
      <c r="AW21" s="60"/>
      <c r="AX21" s="60"/>
      <c r="AY21" s="60"/>
      <c r="AZ21" s="60"/>
      <c r="BA21" s="60"/>
      <c r="BB21" s="60"/>
      <c r="BC21" s="60"/>
      <c r="BD21" s="60"/>
      <c r="BE21" s="60"/>
      <c r="BF21" s="242">
        <f t="shared" si="2"/>
        <v>0</v>
      </c>
      <c r="BG21" s="486" t="str">
        <f t="shared" si="3"/>
        <v>-</v>
      </c>
      <c r="BI21" s="487"/>
      <c r="BJ21" s="487"/>
      <c r="BK21" s="487"/>
      <c r="BL21" s="487"/>
      <c r="BM21" s="487"/>
      <c r="BN21" s="488">
        <f t="shared" si="12"/>
        <v>0</v>
      </c>
      <c r="BO21" s="489">
        <f t="shared" si="4"/>
        <v>0</v>
      </c>
      <c r="BP21" s="489">
        <f t="shared" si="4"/>
        <v>0</v>
      </c>
      <c r="BQ21" s="489">
        <f t="shared" si="4"/>
        <v>0</v>
      </c>
      <c r="BR21" s="489">
        <f t="shared" si="4"/>
        <v>0</v>
      </c>
      <c r="BS21" s="473"/>
      <c r="BT21" s="490">
        <f t="shared" si="13"/>
        <v>0</v>
      </c>
      <c r="BU21" s="491">
        <f t="shared" si="14"/>
        <v>0</v>
      </c>
    </row>
    <row r="22" spans="2:73" x14ac:dyDescent="0.2">
      <c r="B22" s="52">
        <v>14</v>
      </c>
      <c r="C22" s="475"/>
      <c r="D22" s="457"/>
      <c r="E22" s="476"/>
      <c r="F22" s="477"/>
      <c r="G22" s="478"/>
      <c r="H22" s="479">
        <f t="shared" si="5"/>
        <v>0</v>
      </c>
      <c r="I22" s="476"/>
      <c r="J22" s="477"/>
      <c r="K22" s="478"/>
      <c r="L22" s="479">
        <f t="shared" si="6"/>
        <v>0</v>
      </c>
      <c r="M22" s="242"/>
      <c r="N22" s="480">
        <f t="shared" si="7"/>
        <v>0</v>
      </c>
      <c r="O22" s="481">
        <f t="shared" si="0"/>
        <v>0</v>
      </c>
      <c r="Q22" s="52" t="s">
        <v>456</v>
      </c>
      <c r="S22" s="482"/>
      <c r="T22" s="482"/>
      <c r="U22" s="482"/>
      <c r="V22" s="483"/>
      <c r="W22" s="466"/>
      <c r="X22" s="242"/>
      <c r="Y22" s="242"/>
      <c r="Z22" s="242"/>
      <c r="AA22" s="242"/>
      <c r="AB22" s="242"/>
      <c r="AC22" s="242"/>
      <c r="AD22" s="242"/>
      <c r="AE22" s="242"/>
      <c r="AF22" s="242"/>
      <c r="AG22" s="242"/>
      <c r="AH22" s="467"/>
      <c r="AI22" s="484">
        <f t="shared" si="8"/>
        <v>0</v>
      </c>
      <c r="AJ22" s="484">
        <f t="shared" si="9"/>
        <v>0</v>
      </c>
      <c r="AK22" s="484">
        <f t="shared" si="10"/>
        <v>0</v>
      </c>
      <c r="AL22" s="484">
        <f t="shared" si="11"/>
        <v>0</v>
      </c>
      <c r="AM22" s="485" t="str">
        <f t="shared" si="1"/>
        <v>-</v>
      </c>
      <c r="AO22" s="60"/>
      <c r="AP22" s="60"/>
      <c r="AQ22" s="60"/>
      <c r="AR22" s="60"/>
      <c r="AS22" s="60"/>
      <c r="AT22" s="60"/>
      <c r="AU22" s="60"/>
      <c r="AV22" s="60"/>
      <c r="AW22" s="60"/>
      <c r="AX22" s="60"/>
      <c r="AY22" s="60"/>
      <c r="AZ22" s="60"/>
      <c r="BA22" s="60"/>
      <c r="BB22" s="60"/>
      <c r="BC22" s="60"/>
      <c r="BD22" s="60"/>
      <c r="BE22" s="60"/>
      <c r="BF22" s="242">
        <f t="shared" si="2"/>
        <v>0</v>
      </c>
      <c r="BG22" s="486" t="str">
        <f t="shared" si="3"/>
        <v>-</v>
      </c>
      <c r="BI22" s="487"/>
      <c r="BJ22" s="487"/>
      <c r="BK22" s="487"/>
      <c r="BL22" s="487"/>
      <c r="BM22" s="487"/>
      <c r="BN22" s="488">
        <f t="shared" si="12"/>
        <v>0</v>
      </c>
      <c r="BO22" s="489">
        <f t="shared" si="4"/>
        <v>0</v>
      </c>
      <c r="BP22" s="489">
        <f t="shared" si="4"/>
        <v>0</v>
      </c>
      <c r="BQ22" s="489">
        <f t="shared" si="4"/>
        <v>0</v>
      </c>
      <c r="BR22" s="489">
        <f t="shared" si="4"/>
        <v>0</v>
      </c>
      <c r="BS22" s="473"/>
      <c r="BT22" s="490">
        <f t="shared" si="13"/>
        <v>0</v>
      </c>
      <c r="BU22" s="491">
        <f t="shared" si="14"/>
        <v>0</v>
      </c>
    </row>
    <row r="23" spans="2:73" x14ac:dyDescent="0.2">
      <c r="B23" s="52">
        <v>15</v>
      </c>
      <c r="C23" s="475"/>
      <c r="D23" s="457"/>
      <c r="E23" s="476"/>
      <c r="F23" s="477"/>
      <c r="G23" s="478"/>
      <c r="H23" s="479">
        <f t="shared" si="5"/>
        <v>0</v>
      </c>
      <c r="I23" s="476"/>
      <c r="J23" s="477"/>
      <c r="K23" s="478"/>
      <c r="L23" s="479">
        <f t="shared" si="6"/>
        <v>0</v>
      </c>
      <c r="M23" s="242"/>
      <c r="N23" s="480">
        <f t="shared" si="7"/>
        <v>0</v>
      </c>
      <c r="O23" s="481">
        <f t="shared" si="0"/>
        <v>0</v>
      </c>
      <c r="Q23" s="52" t="s">
        <v>456</v>
      </c>
      <c r="S23" s="482"/>
      <c r="T23" s="482"/>
      <c r="U23" s="482"/>
      <c r="V23" s="483"/>
      <c r="W23" s="466"/>
      <c r="X23" s="242"/>
      <c r="Y23" s="242"/>
      <c r="Z23" s="242"/>
      <c r="AA23" s="242"/>
      <c r="AB23" s="242"/>
      <c r="AC23" s="242"/>
      <c r="AD23" s="242"/>
      <c r="AE23" s="242"/>
      <c r="AF23" s="242"/>
      <c r="AG23" s="242"/>
      <c r="AH23" s="467"/>
      <c r="AI23" s="484">
        <f t="shared" si="8"/>
        <v>0</v>
      </c>
      <c r="AJ23" s="484">
        <f t="shared" si="9"/>
        <v>0</v>
      </c>
      <c r="AK23" s="484">
        <f t="shared" si="10"/>
        <v>0</v>
      </c>
      <c r="AL23" s="484">
        <f t="shared" si="11"/>
        <v>0</v>
      </c>
      <c r="AM23" s="485" t="str">
        <f t="shared" si="1"/>
        <v>-</v>
      </c>
      <c r="AO23" s="60"/>
      <c r="AP23" s="60"/>
      <c r="AQ23" s="60"/>
      <c r="AR23" s="60"/>
      <c r="AS23" s="60"/>
      <c r="AT23" s="60"/>
      <c r="AU23" s="60"/>
      <c r="AV23" s="60"/>
      <c r="AW23" s="60"/>
      <c r="AX23" s="60"/>
      <c r="AY23" s="60"/>
      <c r="AZ23" s="60"/>
      <c r="BA23" s="60"/>
      <c r="BB23" s="60"/>
      <c r="BC23" s="60"/>
      <c r="BD23" s="60"/>
      <c r="BE23" s="60"/>
      <c r="BF23" s="242">
        <f t="shared" si="2"/>
        <v>0</v>
      </c>
      <c r="BG23" s="486" t="str">
        <f t="shared" si="3"/>
        <v>-</v>
      </c>
      <c r="BI23" s="487"/>
      <c r="BJ23" s="487"/>
      <c r="BK23" s="487"/>
      <c r="BL23" s="487"/>
      <c r="BM23" s="487"/>
      <c r="BN23" s="488">
        <f t="shared" si="12"/>
        <v>0</v>
      </c>
      <c r="BO23" s="489">
        <f t="shared" si="4"/>
        <v>0</v>
      </c>
      <c r="BP23" s="489">
        <f t="shared" si="4"/>
        <v>0</v>
      </c>
      <c r="BQ23" s="489">
        <f t="shared" si="4"/>
        <v>0</v>
      </c>
      <c r="BR23" s="489">
        <f t="shared" si="4"/>
        <v>0</v>
      </c>
      <c r="BS23" s="473"/>
      <c r="BT23" s="490">
        <f t="shared" si="13"/>
        <v>0</v>
      </c>
      <c r="BU23" s="491">
        <f t="shared" si="14"/>
        <v>0</v>
      </c>
    </row>
    <row r="24" spans="2:73" x14ac:dyDescent="0.2">
      <c r="B24" s="52">
        <v>16</v>
      </c>
      <c r="C24" s="475"/>
      <c r="D24" s="457"/>
      <c r="E24" s="476"/>
      <c r="F24" s="477"/>
      <c r="G24" s="478"/>
      <c r="H24" s="479">
        <f t="shared" si="5"/>
        <v>0</v>
      </c>
      <c r="I24" s="476"/>
      <c r="J24" s="477"/>
      <c r="K24" s="478"/>
      <c r="L24" s="479">
        <f t="shared" si="6"/>
        <v>0</v>
      </c>
      <c r="M24" s="242"/>
      <c r="N24" s="480">
        <f t="shared" si="7"/>
        <v>0</v>
      </c>
      <c r="O24" s="481">
        <f t="shared" si="0"/>
        <v>0</v>
      </c>
      <c r="Q24" s="52" t="s">
        <v>456</v>
      </c>
      <c r="S24" s="482"/>
      <c r="T24" s="482"/>
      <c r="U24" s="482"/>
      <c r="V24" s="483"/>
      <c r="W24" s="466"/>
      <c r="X24" s="242"/>
      <c r="Y24" s="242"/>
      <c r="Z24" s="242"/>
      <c r="AA24" s="242"/>
      <c r="AB24" s="242"/>
      <c r="AC24" s="242"/>
      <c r="AD24" s="242"/>
      <c r="AE24" s="242"/>
      <c r="AF24" s="242"/>
      <c r="AG24" s="242"/>
      <c r="AH24" s="467"/>
      <c r="AI24" s="484">
        <f t="shared" si="8"/>
        <v>0</v>
      </c>
      <c r="AJ24" s="484">
        <f t="shared" si="9"/>
        <v>0</v>
      </c>
      <c r="AK24" s="484">
        <f t="shared" si="10"/>
        <v>0</v>
      </c>
      <c r="AL24" s="484">
        <f t="shared" si="11"/>
        <v>0</v>
      </c>
      <c r="AM24" s="485" t="str">
        <f t="shared" si="1"/>
        <v>-</v>
      </c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  <c r="AZ24" s="60"/>
      <c r="BA24" s="60"/>
      <c r="BB24" s="60"/>
      <c r="BC24" s="60"/>
      <c r="BD24" s="60"/>
      <c r="BE24" s="60"/>
      <c r="BF24" s="242">
        <f t="shared" si="2"/>
        <v>0</v>
      </c>
      <c r="BG24" s="486" t="str">
        <f t="shared" si="3"/>
        <v>-</v>
      </c>
      <c r="BI24" s="487"/>
      <c r="BJ24" s="487"/>
      <c r="BK24" s="487"/>
      <c r="BL24" s="487"/>
      <c r="BM24" s="487"/>
      <c r="BN24" s="488">
        <f t="shared" si="12"/>
        <v>0</v>
      </c>
      <c r="BO24" s="489">
        <f t="shared" si="4"/>
        <v>0</v>
      </c>
      <c r="BP24" s="489">
        <f t="shared" si="4"/>
        <v>0</v>
      </c>
      <c r="BQ24" s="489">
        <f t="shared" si="4"/>
        <v>0</v>
      </c>
      <c r="BR24" s="489">
        <f t="shared" si="4"/>
        <v>0</v>
      </c>
      <c r="BS24" s="473"/>
      <c r="BT24" s="490">
        <f t="shared" si="13"/>
        <v>0</v>
      </c>
      <c r="BU24" s="491">
        <f t="shared" si="14"/>
        <v>0</v>
      </c>
    </row>
    <row r="25" spans="2:73" x14ac:dyDescent="0.2">
      <c r="B25" s="52">
        <v>17</v>
      </c>
      <c r="C25" s="475"/>
      <c r="D25" s="457"/>
      <c r="E25" s="476"/>
      <c r="F25" s="477"/>
      <c r="G25" s="478"/>
      <c r="H25" s="479">
        <f t="shared" si="5"/>
        <v>0</v>
      </c>
      <c r="I25" s="476"/>
      <c r="J25" s="477"/>
      <c r="K25" s="478"/>
      <c r="L25" s="479">
        <f t="shared" si="6"/>
        <v>0</v>
      </c>
      <c r="M25" s="242"/>
      <c r="N25" s="480">
        <f t="shared" si="7"/>
        <v>0</v>
      </c>
      <c r="O25" s="481">
        <f t="shared" si="0"/>
        <v>0</v>
      </c>
      <c r="Q25" s="52" t="s">
        <v>456</v>
      </c>
      <c r="S25" s="482"/>
      <c r="T25" s="482"/>
      <c r="U25" s="482"/>
      <c r="V25" s="483"/>
      <c r="W25" s="466"/>
      <c r="X25" s="242"/>
      <c r="Y25" s="242"/>
      <c r="Z25" s="242"/>
      <c r="AA25" s="242"/>
      <c r="AB25" s="242"/>
      <c r="AC25" s="242"/>
      <c r="AD25" s="242"/>
      <c r="AE25" s="242"/>
      <c r="AF25" s="242"/>
      <c r="AG25" s="242"/>
      <c r="AH25" s="467"/>
      <c r="AI25" s="484">
        <f t="shared" si="8"/>
        <v>0</v>
      </c>
      <c r="AJ25" s="484">
        <f t="shared" si="9"/>
        <v>0</v>
      </c>
      <c r="AK25" s="484">
        <f t="shared" si="10"/>
        <v>0</v>
      </c>
      <c r="AL25" s="484">
        <f t="shared" si="11"/>
        <v>0</v>
      </c>
      <c r="AM25" s="485" t="str">
        <f t="shared" si="1"/>
        <v>-</v>
      </c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  <c r="AZ25" s="60"/>
      <c r="BA25" s="60"/>
      <c r="BB25" s="60"/>
      <c r="BC25" s="60"/>
      <c r="BD25" s="60"/>
      <c r="BE25" s="60"/>
      <c r="BF25" s="242">
        <f t="shared" si="2"/>
        <v>0</v>
      </c>
      <c r="BG25" s="486" t="str">
        <f t="shared" si="3"/>
        <v>-</v>
      </c>
      <c r="BI25" s="487"/>
      <c r="BJ25" s="487"/>
      <c r="BK25" s="487"/>
      <c r="BL25" s="487"/>
      <c r="BM25" s="487"/>
      <c r="BN25" s="488">
        <f t="shared" si="12"/>
        <v>0</v>
      </c>
      <c r="BO25" s="489">
        <f t="shared" si="12"/>
        <v>0</v>
      </c>
      <c r="BP25" s="489">
        <f t="shared" si="12"/>
        <v>0</v>
      </c>
      <c r="BQ25" s="489">
        <f t="shared" si="12"/>
        <v>0</v>
      </c>
      <c r="BR25" s="489">
        <f t="shared" si="12"/>
        <v>0</v>
      </c>
      <c r="BS25" s="473"/>
      <c r="BT25" s="490">
        <f t="shared" si="13"/>
        <v>0</v>
      </c>
      <c r="BU25" s="491">
        <f t="shared" si="14"/>
        <v>0</v>
      </c>
    </row>
    <row r="26" spans="2:73" x14ac:dyDescent="0.2">
      <c r="B26" s="52">
        <v>18</v>
      </c>
      <c r="C26" s="475"/>
      <c r="D26" s="457"/>
      <c r="E26" s="476"/>
      <c r="F26" s="477"/>
      <c r="G26" s="478"/>
      <c r="H26" s="479">
        <f t="shared" si="5"/>
        <v>0</v>
      </c>
      <c r="I26" s="476"/>
      <c r="J26" s="477"/>
      <c r="K26" s="478"/>
      <c r="L26" s="479">
        <f t="shared" si="6"/>
        <v>0</v>
      </c>
      <c r="M26" s="242"/>
      <c r="N26" s="480">
        <f t="shared" si="7"/>
        <v>0</v>
      </c>
      <c r="O26" s="481">
        <f t="shared" si="0"/>
        <v>0</v>
      </c>
      <c r="Q26" s="52" t="s">
        <v>456</v>
      </c>
      <c r="S26" s="482"/>
      <c r="T26" s="482"/>
      <c r="U26" s="482"/>
      <c r="V26" s="483"/>
      <c r="W26" s="466"/>
      <c r="X26" s="242"/>
      <c r="Y26" s="242"/>
      <c r="Z26" s="242"/>
      <c r="AA26" s="242"/>
      <c r="AB26" s="242"/>
      <c r="AC26" s="242"/>
      <c r="AD26" s="242"/>
      <c r="AE26" s="242"/>
      <c r="AF26" s="242"/>
      <c r="AG26" s="242"/>
      <c r="AH26" s="467"/>
      <c r="AI26" s="484">
        <f t="shared" si="8"/>
        <v>0</v>
      </c>
      <c r="AJ26" s="484">
        <f t="shared" si="9"/>
        <v>0</v>
      </c>
      <c r="AK26" s="484">
        <f t="shared" si="10"/>
        <v>0</v>
      </c>
      <c r="AL26" s="484">
        <f t="shared" si="11"/>
        <v>0</v>
      </c>
      <c r="AM26" s="485" t="str">
        <f t="shared" si="1"/>
        <v>-</v>
      </c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  <c r="AZ26" s="60"/>
      <c r="BA26" s="60"/>
      <c r="BB26" s="60"/>
      <c r="BC26" s="60"/>
      <c r="BD26" s="60"/>
      <c r="BE26" s="60"/>
      <c r="BF26" s="242">
        <f t="shared" si="2"/>
        <v>0</v>
      </c>
      <c r="BG26" s="486" t="str">
        <f t="shared" si="3"/>
        <v>-</v>
      </c>
      <c r="BI26" s="487"/>
      <c r="BJ26" s="487"/>
      <c r="BK26" s="487"/>
      <c r="BL26" s="487"/>
      <c r="BM26" s="487"/>
      <c r="BN26" s="488">
        <f t="shared" si="12"/>
        <v>0</v>
      </c>
      <c r="BO26" s="489">
        <f t="shared" si="12"/>
        <v>0</v>
      </c>
      <c r="BP26" s="489">
        <f t="shared" si="12"/>
        <v>0</v>
      </c>
      <c r="BQ26" s="489">
        <f t="shared" si="12"/>
        <v>0</v>
      </c>
      <c r="BR26" s="489">
        <f t="shared" si="12"/>
        <v>0</v>
      </c>
      <c r="BS26" s="473"/>
      <c r="BT26" s="490">
        <f t="shared" si="13"/>
        <v>0</v>
      </c>
      <c r="BU26" s="491">
        <f t="shared" si="14"/>
        <v>0</v>
      </c>
    </row>
    <row r="27" spans="2:73" x14ac:dyDescent="0.2">
      <c r="B27" s="52">
        <v>19</v>
      </c>
      <c r="C27" s="475"/>
      <c r="D27" s="457"/>
      <c r="E27" s="476"/>
      <c r="F27" s="477"/>
      <c r="G27" s="478"/>
      <c r="H27" s="479">
        <f t="shared" si="5"/>
        <v>0</v>
      </c>
      <c r="I27" s="476"/>
      <c r="J27" s="477"/>
      <c r="K27" s="478"/>
      <c r="L27" s="479">
        <f t="shared" si="6"/>
        <v>0</v>
      </c>
      <c r="M27" s="242"/>
      <c r="N27" s="480">
        <f t="shared" si="7"/>
        <v>0</v>
      </c>
      <c r="O27" s="481">
        <f t="shared" si="0"/>
        <v>0</v>
      </c>
      <c r="Q27" s="52" t="s">
        <v>456</v>
      </c>
      <c r="S27" s="482"/>
      <c r="T27" s="482"/>
      <c r="U27" s="482"/>
      <c r="V27" s="483"/>
      <c r="W27" s="466"/>
      <c r="X27" s="242"/>
      <c r="Y27" s="242"/>
      <c r="Z27" s="242"/>
      <c r="AA27" s="242"/>
      <c r="AB27" s="242"/>
      <c r="AC27" s="242"/>
      <c r="AD27" s="242"/>
      <c r="AE27" s="242"/>
      <c r="AF27" s="242"/>
      <c r="AG27" s="242"/>
      <c r="AH27" s="467"/>
      <c r="AI27" s="484">
        <f t="shared" si="8"/>
        <v>0</v>
      </c>
      <c r="AJ27" s="484">
        <f t="shared" si="9"/>
        <v>0</v>
      </c>
      <c r="AK27" s="484">
        <f t="shared" si="10"/>
        <v>0</v>
      </c>
      <c r="AL27" s="484">
        <f t="shared" si="11"/>
        <v>0</v>
      </c>
      <c r="AM27" s="485" t="str">
        <f t="shared" si="1"/>
        <v>-</v>
      </c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  <c r="AZ27" s="60"/>
      <c r="BA27" s="60"/>
      <c r="BB27" s="60"/>
      <c r="BC27" s="60"/>
      <c r="BD27" s="60"/>
      <c r="BE27" s="60"/>
      <c r="BF27" s="242">
        <f t="shared" si="2"/>
        <v>0</v>
      </c>
      <c r="BG27" s="486" t="str">
        <f t="shared" si="3"/>
        <v>-</v>
      </c>
      <c r="BI27" s="487"/>
      <c r="BJ27" s="487"/>
      <c r="BK27" s="487"/>
      <c r="BL27" s="487"/>
      <c r="BM27" s="487"/>
      <c r="BN27" s="488">
        <f t="shared" si="12"/>
        <v>0</v>
      </c>
      <c r="BO27" s="489">
        <f t="shared" si="12"/>
        <v>0</v>
      </c>
      <c r="BP27" s="489">
        <f t="shared" si="12"/>
        <v>0</v>
      </c>
      <c r="BQ27" s="489">
        <f t="shared" si="12"/>
        <v>0</v>
      </c>
      <c r="BR27" s="489">
        <f t="shared" si="12"/>
        <v>0</v>
      </c>
      <c r="BS27" s="473"/>
      <c r="BT27" s="490">
        <f t="shared" si="13"/>
        <v>0</v>
      </c>
      <c r="BU27" s="491">
        <f t="shared" si="14"/>
        <v>0</v>
      </c>
    </row>
    <row r="28" spans="2:73" x14ac:dyDescent="0.2">
      <c r="B28" s="52">
        <v>20</v>
      </c>
      <c r="C28" s="475"/>
      <c r="D28" s="457"/>
      <c r="E28" s="476"/>
      <c r="F28" s="477"/>
      <c r="G28" s="478"/>
      <c r="H28" s="479">
        <f t="shared" si="5"/>
        <v>0</v>
      </c>
      <c r="I28" s="476"/>
      <c r="J28" s="477"/>
      <c r="K28" s="478"/>
      <c r="L28" s="479">
        <f t="shared" si="6"/>
        <v>0</v>
      </c>
      <c r="M28" s="242"/>
      <c r="N28" s="480">
        <f t="shared" si="7"/>
        <v>0</v>
      </c>
      <c r="O28" s="481">
        <f t="shared" si="0"/>
        <v>0</v>
      </c>
      <c r="Q28" s="52" t="s">
        <v>456</v>
      </c>
      <c r="S28" s="482"/>
      <c r="T28" s="482"/>
      <c r="U28" s="482"/>
      <c r="V28" s="483"/>
      <c r="W28" s="466"/>
      <c r="X28" s="242"/>
      <c r="Y28" s="242"/>
      <c r="Z28" s="242"/>
      <c r="AA28" s="242"/>
      <c r="AB28" s="242"/>
      <c r="AC28" s="242"/>
      <c r="AD28" s="242"/>
      <c r="AE28" s="242"/>
      <c r="AF28" s="242"/>
      <c r="AG28" s="242"/>
      <c r="AH28" s="467"/>
      <c r="AI28" s="484">
        <f t="shared" si="8"/>
        <v>0</v>
      </c>
      <c r="AJ28" s="484">
        <f t="shared" si="9"/>
        <v>0</v>
      </c>
      <c r="AK28" s="484">
        <f t="shared" si="10"/>
        <v>0</v>
      </c>
      <c r="AL28" s="484">
        <f t="shared" si="11"/>
        <v>0</v>
      </c>
      <c r="AM28" s="485" t="str">
        <f t="shared" si="1"/>
        <v>-</v>
      </c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242">
        <f t="shared" si="2"/>
        <v>0</v>
      </c>
      <c r="BG28" s="486" t="str">
        <f t="shared" si="3"/>
        <v>-</v>
      </c>
      <c r="BI28" s="487"/>
      <c r="BJ28" s="487"/>
      <c r="BK28" s="487"/>
      <c r="BL28" s="487"/>
      <c r="BM28" s="487"/>
      <c r="BN28" s="488">
        <f t="shared" si="12"/>
        <v>0</v>
      </c>
      <c r="BO28" s="489">
        <f t="shared" si="12"/>
        <v>0</v>
      </c>
      <c r="BP28" s="489">
        <f t="shared" si="12"/>
        <v>0</v>
      </c>
      <c r="BQ28" s="489">
        <f t="shared" si="12"/>
        <v>0</v>
      </c>
      <c r="BR28" s="489">
        <f t="shared" si="12"/>
        <v>0</v>
      </c>
      <c r="BS28" s="473"/>
      <c r="BT28" s="490">
        <f t="shared" si="13"/>
        <v>0</v>
      </c>
      <c r="BU28" s="491">
        <f t="shared" si="14"/>
        <v>0</v>
      </c>
    </row>
    <row r="29" spans="2:73" x14ac:dyDescent="0.2">
      <c r="B29" s="52">
        <v>21</v>
      </c>
      <c r="C29" s="475"/>
      <c r="D29" s="457"/>
      <c r="E29" s="476"/>
      <c r="F29" s="477"/>
      <c r="G29" s="478"/>
      <c r="H29" s="479">
        <f t="shared" si="5"/>
        <v>0</v>
      </c>
      <c r="I29" s="476"/>
      <c r="J29" s="477"/>
      <c r="K29" s="478"/>
      <c r="L29" s="479">
        <f t="shared" si="6"/>
        <v>0</v>
      </c>
      <c r="M29" s="242"/>
      <c r="N29" s="480">
        <f t="shared" si="7"/>
        <v>0</v>
      </c>
      <c r="O29" s="481">
        <f t="shared" si="0"/>
        <v>0</v>
      </c>
      <c r="Q29" s="52" t="s">
        <v>456</v>
      </c>
      <c r="S29" s="482"/>
      <c r="T29" s="482"/>
      <c r="U29" s="482"/>
      <c r="V29" s="483"/>
      <c r="W29" s="466"/>
      <c r="X29" s="242"/>
      <c r="Y29" s="242"/>
      <c r="Z29" s="242"/>
      <c r="AA29" s="242"/>
      <c r="AB29" s="242"/>
      <c r="AC29" s="242"/>
      <c r="AD29" s="242"/>
      <c r="AE29" s="242"/>
      <c r="AF29" s="242"/>
      <c r="AG29" s="242"/>
      <c r="AH29" s="467"/>
      <c r="AI29" s="484">
        <f t="shared" si="8"/>
        <v>0</v>
      </c>
      <c r="AJ29" s="484">
        <f t="shared" si="9"/>
        <v>0</v>
      </c>
      <c r="AK29" s="484">
        <f t="shared" si="10"/>
        <v>0</v>
      </c>
      <c r="AL29" s="484">
        <f t="shared" si="11"/>
        <v>0</v>
      </c>
      <c r="AM29" s="485" t="str">
        <f t="shared" si="1"/>
        <v>-</v>
      </c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  <c r="AZ29" s="60"/>
      <c r="BA29" s="60"/>
      <c r="BB29" s="60"/>
      <c r="BC29" s="60"/>
      <c r="BD29" s="60"/>
      <c r="BE29" s="60"/>
      <c r="BF29" s="242">
        <f t="shared" si="2"/>
        <v>0</v>
      </c>
      <c r="BG29" s="486" t="str">
        <f t="shared" si="3"/>
        <v>-</v>
      </c>
      <c r="BI29" s="487"/>
      <c r="BJ29" s="487"/>
      <c r="BK29" s="487"/>
      <c r="BL29" s="487"/>
      <c r="BM29" s="487"/>
      <c r="BN29" s="488">
        <f t="shared" si="12"/>
        <v>0</v>
      </c>
      <c r="BO29" s="489">
        <f t="shared" si="12"/>
        <v>0</v>
      </c>
      <c r="BP29" s="489">
        <f t="shared" si="12"/>
        <v>0</v>
      </c>
      <c r="BQ29" s="489">
        <f t="shared" si="12"/>
        <v>0</v>
      </c>
      <c r="BR29" s="489">
        <f t="shared" si="12"/>
        <v>0</v>
      </c>
      <c r="BS29" s="473"/>
      <c r="BT29" s="490">
        <f t="shared" si="13"/>
        <v>0</v>
      </c>
      <c r="BU29" s="491">
        <f t="shared" si="14"/>
        <v>0</v>
      </c>
    </row>
    <row r="30" spans="2:73" x14ac:dyDescent="0.2">
      <c r="B30" s="52">
        <v>22</v>
      </c>
      <c r="C30" s="475"/>
      <c r="D30" s="457"/>
      <c r="E30" s="476"/>
      <c r="F30" s="477"/>
      <c r="G30" s="478"/>
      <c r="H30" s="479">
        <f t="shared" si="5"/>
        <v>0</v>
      </c>
      <c r="I30" s="476"/>
      <c r="J30" s="477"/>
      <c r="K30" s="478"/>
      <c r="L30" s="479">
        <f t="shared" si="6"/>
        <v>0</v>
      </c>
      <c r="M30" s="242"/>
      <c r="N30" s="480">
        <f t="shared" si="7"/>
        <v>0</v>
      </c>
      <c r="O30" s="481">
        <f t="shared" si="0"/>
        <v>0</v>
      </c>
      <c r="Q30" s="52" t="s">
        <v>456</v>
      </c>
      <c r="S30" s="482"/>
      <c r="T30" s="482"/>
      <c r="U30" s="482"/>
      <c r="V30" s="483"/>
      <c r="W30" s="466"/>
      <c r="X30" s="242"/>
      <c r="Y30" s="242"/>
      <c r="Z30" s="242"/>
      <c r="AA30" s="242"/>
      <c r="AB30" s="242"/>
      <c r="AC30" s="242"/>
      <c r="AD30" s="242"/>
      <c r="AE30" s="242"/>
      <c r="AF30" s="242"/>
      <c r="AG30" s="242"/>
      <c r="AH30" s="467"/>
      <c r="AI30" s="484">
        <f t="shared" si="8"/>
        <v>0</v>
      </c>
      <c r="AJ30" s="484">
        <f t="shared" si="9"/>
        <v>0</v>
      </c>
      <c r="AK30" s="484">
        <f t="shared" si="10"/>
        <v>0</v>
      </c>
      <c r="AL30" s="484">
        <f t="shared" si="11"/>
        <v>0</v>
      </c>
      <c r="AM30" s="485" t="str">
        <f t="shared" si="1"/>
        <v>-</v>
      </c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  <c r="AZ30" s="60"/>
      <c r="BA30" s="60"/>
      <c r="BB30" s="60"/>
      <c r="BC30" s="60"/>
      <c r="BD30" s="60"/>
      <c r="BE30" s="60"/>
      <c r="BF30" s="242">
        <f t="shared" si="2"/>
        <v>0</v>
      </c>
      <c r="BG30" s="486" t="str">
        <f t="shared" si="3"/>
        <v>-</v>
      </c>
      <c r="BI30" s="487"/>
      <c r="BJ30" s="487"/>
      <c r="BK30" s="487"/>
      <c r="BL30" s="487"/>
      <c r="BM30" s="487"/>
      <c r="BN30" s="488">
        <f t="shared" si="12"/>
        <v>0</v>
      </c>
      <c r="BO30" s="489">
        <f t="shared" si="12"/>
        <v>0</v>
      </c>
      <c r="BP30" s="489">
        <f t="shared" si="12"/>
        <v>0</v>
      </c>
      <c r="BQ30" s="489">
        <f t="shared" si="12"/>
        <v>0</v>
      </c>
      <c r="BR30" s="489">
        <f t="shared" si="12"/>
        <v>0</v>
      </c>
      <c r="BS30" s="473"/>
      <c r="BT30" s="490">
        <f t="shared" si="13"/>
        <v>0</v>
      </c>
      <c r="BU30" s="491">
        <f t="shared" si="14"/>
        <v>0</v>
      </c>
    </row>
    <row r="31" spans="2:73" x14ac:dyDescent="0.2">
      <c r="B31" s="52">
        <v>23</v>
      </c>
      <c r="C31" s="475"/>
      <c r="D31" s="457"/>
      <c r="E31" s="476"/>
      <c r="F31" s="477"/>
      <c r="G31" s="478"/>
      <c r="H31" s="479">
        <f t="shared" si="5"/>
        <v>0</v>
      </c>
      <c r="I31" s="476"/>
      <c r="J31" s="477"/>
      <c r="K31" s="478"/>
      <c r="L31" s="479">
        <f t="shared" si="6"/>
        <v>0</v>
      </c>
      <c r="M31" s="242"/>
      <c r="N31" s="480">
        <f t="shared" si="7"/>
        <v>0</v>
      </c>
      <c r="O31" s="481">
        <f t="shared" si="0"/>
        <v>0</v>
      </c>
      <c r="Q31" s="52" t="s">
        <v>456</v>
      </c>
      <c r="S31" s="482"/>
      <c r="T31" s="482"/>
      <c r="U31" s="482"/>
      <c r="V31" s="483"/>
      <c r="W31" s="466"/>
      <c r="X31" s="242"/>
      <c r="Y31" s="242"/>
      <c r="Z31" s="242"/>
      <c r="AA31" s="242"/>
      <c r="AB31" s="242"/>
      <c r="AC31" s="242"/>
      <c r="AD31" s="242"/>
      <c r="AE31" s="242"/>
      <c r="AF31" s="242"/>
      <c r="AG31" s="242"/>
      <c r="AH31" s="467"/>
      <c r="AI31" s="484">
        <f t="shared" si="8"/>
        <v>0</v>
      </c>
      <c r="AJ31" s="484">
        <f t="shared" si="9"/>
        <v>0</v>
      </c>
      <c r="AK31" s="484">
        <f t="shared" si="10"/>
        <v>0</v>
      </c>
      <c r="AL31" s="484">
        <f t="shared" si="11"/>
        <v>0</v>
      </c>
      <c r="AM31" s="485" t="str">
        <f t="shared" si="1"/>
        <v>-</v>
      </c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  <c r="AZ31" s="60"/>
      <c r="BA31" s="60"/>
      <c r="BB31" s="60"/>
      <c r="BC31" s="60"/>
      <c r="BD31" s="60"/>
      <c r="BE31" s="60"/>
      <c r="BF31" s="242">
        <f t="shared" si="2"/>
        <v>0</v>
      </c>
      <c r="BG31" s="486" t="str">
        <f t="shared" si="3"/>
        <v>-</v>
      </c>
      <c r="BI31" s="487"/>
      <c r="BJ31" s="487"/>
      <c r="BK31" s="487"/>
      <c r="BL31" s="487"/>
      <c r="BM31" s="487"/>
      <c r="BN31" s="488">
        <f t="shared" si="12"/>
        <v>0</v>
      </c>
      <c r="BO31" s="489">
        <f t="shared" si="12"/>
        <v>0</v>
      </c>
      <c r="BP31" s="489">
        <f t="shared" si="12"/>
        <v>0</v>
      </c>
      <c r="BQ31" s="489">
        <f t="shared" si="12"/>
        <v>0</v>
      </c>
      <c r="BR31" s="489">
        <f t="shared" si="12"/>
        <v>0</v>
      </c>
      <c r="BS31" s="473"/>
      <c r="BT31" s="490">
        <f t="shared" si="13"/>
        <v>0</v>
      </c>
      <c r="BU31" s="491">
        <f t="shared" si="14"/>
        <v>0</v>
      </c>
    </row>
    <row r="32" spans="2:73" x14ac:dyDescent="0.2">
      <c r="B32" s="52">
        <v>24</v>
      </c>
      <c r="C32" s="475"/>
      <c r="D32" s="457"/>
      <c r="E32" s="476"/>
      <c r="F32" s="477"/>
      <c r="G32" s="478"/>
      <c r="H32" s="479">
        <f t="shared" si="5"/>
        <v>0</v>
      </c>
      <c r="I32" s="476"/>
      <c r="J32" s="477"/>
      <c r="K32" s="478"/>
      <c r="L32" s="479">
        <f t="shared" si="6"/>
        <v>0</v>
      </c>
      <c r="M32" s="242"/>
      <c r="N32" s="480">
        <f t="shared" si="7"/>
        <v>0</v>
      </c>
      <c r="O32" s="481">
        <f t="shared" si="0"/>
        <v>0</v>
      </c>
      <c r="Q32" s="52" t="s">
        <v>456</v>
      </c>
      <c r="S32" s="482"/>
      <c r="T32" s="482"/>
      <c r="U32" s="482"/>
      <c r="V32" s="483"/>
      <c r="W32" s="466"/>
      <c r="X32" s="242"/>
      <c r="Y32" s="242"/>
      <c r="Z32" s="242"/>
      <c r="AA32" s="242"/>
      <c r="AB32" s="242"/>
      <c r="AC32" s="242"/>
      <c r="AD32" s="242"/>
      <c r="AE32" s="242"/>
      <c r="AF32" s="242"/>
      <c r="AG32" s="242"/>
      <c r="AH32" s="467"/>
      <c r="AI32" s="484">
        <f t="shared" si="8"/>
        <v>0</v>
      </c>
      <c r="AJ32" s="484">
        <f t="shared" si="9"/>
        <v>0</v>
      </c>
      <c r="AK32" s="484">
        <f t="shared" si="10"/>
        <v>0</v>
      </c>
      <c r="AL32" s="484">
        <f t="shared" si="11"/>
        <v>0</v>
      </c>
      <c r="AM32" s="485" t="str">
        <f t="shared" si="1"/>
        <v>-</v>
      </c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  <c r="AZ32" s="60"/>
      <c r="BA32" s="60"/>
      <c r="BB32" s="60"/>
      <c r="BC32" s="60"/>
      <c r="BD32" s="60"/>
      <c r="BE32" s="60"/>
      <c r="BF32" s="242">
        <f t="shared" si="2"/>
        <v>0</v>
      </c>
      <c r="BG32" s="486" t="str">
        <f t="shared" si="3"/>
        <v>-</v>
      </c>
      <c r="BI32" s="487"/>
      <c r="BJ32" s="487"/>
      <c r="BK32" s="487"/>
      <c r="BL32" s="487"/>
      <c r="BM32" s="487"/>
      <c r="BN32" s="488">
        <f t="shared" si="12"/>
        <v>0</v>
      </c>
      <c r="BO32" s="489">
        <f t="shared" si="12"/>
        <v>0</v>
      </c>
      <c r="BP32" s="489">
        <f t="shared" si="12"/>
        <v>0</v>
      </c>
      <c r="BQ32" s="489">
        <f t="shared" si="12"/>
        <v>0</v>
      </c>
      <c r="BR32" s="489">
        <f t="shared" si="12"/>
        <v>0</v>
      </c>
      <c r="BS32" s="473"/>
      <c r="BT32" s="490">
        <f t="shared" si="13"/>
        <v>0</v>
      </c>
      <c r="BU32" s="491">
        <f t="shared" si="14"/>
        <v>0</v>
      </c>
    </row>
    <row r="33" spans="2:73" x14ac:dyDescent="0.2">
      <c r="B33" s="52">
        <v>25</v>
      </c>
      <c r="C33" s="475"/>
      <c r="D33" s="457"/>
      <c r="E33" s="476"/>
      <c r="F33" s="477"/>
      <c r="G33" s="478"/>
      <c r="H33" s="479">
        <f t="shared" si="5"/>
        <v>0</v>
      </c>
      <c r="I33" s="476"/>
      <c r="J33" s="477"/>
      <c r="K33" s="478"/>
      <c r="L33" s="479">
        <f t="shared" si="6"/>
        <v>0</v>
      </c>
      <c r="M33" s="242"/>
      <c r="N33" s="480">
        <f t="shared" si="7"/>
        <v>0</v>
      </c>
      <c r="O33" s="481">
        <f t="shared" si="0"/>
        <v>0</v>
      </c>
      <c r="Q33" s="52" t="s">
        <v>456</v>
      </c>
      <c r="S33" s="482"/>
      <c r="T33" s="482"/>
      <c r="U33" s="482"/>
      <c r="V33" s="483"/>
      <c r="W33" s="466"/>
      <c r="X33" s="242"/>
      <c r="Y33" s="242"/>
      <c r="Z33" s="242"/>
      <c r="AA33" s="242"/>
      <c r="AB33" s="242"/>
      <c r="AC33" s="242"/>
      <c r="AD33" s="242"/>
      <c r="AE33" s="242"/>
      <c r="AF33" s="242"/>
      <c r="AG33" s="242"/>
      <c r="AH33" s="467"/>
      <c r="AI33" s="484">
        <f t="shared" si="8"/>
        <v>0</v>
      </c>
      <c r="AJ33" s="484">
        <f t="shared" si="9"/>
        <v>0</v>
      </c>
      <c r="AK33" s="484">
        <f t="shared" si="10"/>
        <v>0</v>
      </c>
      <c r="AL33" s="484">
        <f t="shared" si="11"/>
        <v>0</v>
      </c>
      <c r="AM33" s="485" t="str">
        <f t="shared" si="1"/>
        <v>-</v>
      </c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  <c r="AZ33" s="60"/>
      <c r="BA33" s="60"/>
      <c r="BB33" s="60"/>
      <c r="BC33" s="60"/>
      <c r="BD33" s="60"/>
      <c r="BE33" s="60"/>
      <c r="BF33" s="242">
        <f t="shared" si="2"/>
        <v>0</v>
      </c>
      <c r="BG33" s="486" t="str">
        <f t="shared" si="3"/>
        <v>-</v>
      </c>
      <c r="BI33" s="487"/>
      <c r="BJ33" s="487"/>
      <c r="BK33" s="487"/>
      <c r="BL33" s="487"/>
      <c r="BM33" s="487"/>
      <c r="BN33" s="488">
        <f t="shared" si="12"/>
        <v>0</v>
      </c>
      <c r="BO33" s="489">
        <f t="shared" si="12"/>
        <v>0</v>
      </c>
      <c r="BP33" s="489">
        <f t="shared" si="12"/>
        <v>0</v>
      </c>
      <c r="BQ33" s="489">
        <f t="shared" si="12"/>
        <v>0</v>
      </c>
      <c r="BR33" s="489">
        <f t="shared" si="12"/>
        <v>0</v>
      </c>
      <c r="BS33" s="473"/>
      <c r="BT33" s="490">
        <f t="shared" si="13"/>
        <v>0</v>
      </c>
      <c r="BU33" s="491">
        <f t="shared" si="14"/>
        <v>0</v>
      </c>
    </row>
    <row r="34" spans="2:73" x14ac:dyDescent="0.2">
      <c r="B34" s="52">
        <v>26</v>
      </c>
      <c r="C34" s="475"/>
      <c r="D34" s="457"/>
      <c r="E34" s="476"/>
      <c r="F34" s="477"/>
      <c r="G34" s="478"/>
      <c r="H34" s="479">
        <f t="shared" si="5"/>
        <v>0</v>
      </c>
      <c r="I34" s="476"/>
      <c r="J34" s="477"/>
      <c r="K34" s="478"/>
      <c r="L34" s="479">
        <f t="shared" si="6"/>
        <v>0</v>
      </c>
      <c r="M34" s="242"/>
      <c r="N34" s="480">
        <f t="shared" si="7"/>
        <v>0</v>
      </c>
      <c r="O34" s="481">
        <f t="shared" si="0"/>
        <v>0</v>
      </c>
      <c r="Q34" s="52" t="s">
        <v>456</v>
      </c>
      <c r="S34" s="482"/>
      <c r="T34" s="482"/>
      <c r="U34" s="482"/>
      <c r="V34" s="483"/>
      <c r="W34" s="466"/>
      <c r="X34" s="242"/>
      <c r="Y34" s="242"/>
      <c r="Z34" s="242"/>
      <c r="AA34" s="242"/>
      <c r="AB34" s="242"/>
      <c r="AC34" s="242"/>
      <c r="AD34" s="242"/>
      <c r="AE34" s="242"/>
      <c r="AF34" s="242"/>
      <c r="AG34" s="242"/>
      <c r="AH34" s="467"/>
      <c r="AI34" s="484">
        <f t="shared" si="8"/>
        <v>0</v>
      </c>
      <c r="AJ34" s="484">
        <f t="shared" si="9"/>
        <v>0</v>
      </c>
      <c r="AK34" s="484">
        <f t="shared" si="10"/>
        <v>0</v>
      </c>
      <c r="AL34" s="484">
        <f t="shared" si="11"/>
        <v>0</v>
      </c>
      <c r="AM34" s="485" t="str">
        <f t="shared" si="1"/>
        <v>-</v>
      </c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242">
        <f t="shared" si="2"/>
        <v>0</v>
      </c>
      <c r="BG34" s="486" t="str">
        <f t="shared" si="3"/>
        <v>-</v>
      </c>
      <c r="BI34" s="487"/>
      <c r="BJ34" s="487"/>
      <c r="BK34" s="487"/>
      <c r="BL34" s="487"/>
      <c r="BM34" s="487"/>
      <c r="BN34" s="488">
        <f t="shared" si="12"/>
        <v>0</v>
      </c>
      <c r="BO34" s="489">
        <f t="shared" si="12"/>
        <v>0</v>
      </c>
      <c r="BP34" s="489">
        <f t="shared" si="12"/>
        <v>0</v>
      </c>
      <c r="BQ34" s="489">
        <f t="shared" si="12"/>
        <v>0</v>
      </c>
      <c r="BR34" s="489">
        <f t="shared" si="12"/>
        <v>0</v>
      </c>
      <c r="BS34" s="473"/>
      <c r="BT34" s="490">
        <f t="shared" si="13"/>
        <v>0</v>
      </c>
      <c r="BU34" s="491">
        <f t="shared" si="14"/>
        <v>0</v>
      </c>
    </row>
    <row r="35" spans="2:73" x14ac:dyDescent="0.2">
      <c r="B35" s="52">
        <v>27</v>
      </c>
      <c r="C35" s="475"/>
      <c r="D35" s="457"/>
      <c r="E35" s="476"/>
      <c r="F35" s="477"/>
      <c r="G35" s="478"/>
      <c r="H35" s="479">
        <f t="shared" si="5"/>
        <v>0</v>
      </c>
      <c r="I35" s="476"/>
      <c r="J35" s="477"/>
      <c r="K35" s="478"/>
      <c r="L35" s="479">
        <f t="shared" si="6"/>
        <v>0</v>
      </c>
      <c r="M35" s="242"/>
      <c r="N35" s="480">
        <f t="shared" si="7"/>
        <v>0</v>
      </c>
      <c r="O35" s="481">
        <f t="shared" si="0"/>
        <v>0</v>
      </c>
      <c r="Q35" s="52" t="s">
        <v>456</v>
      </c>
      <c r="S35" s="482"/>
      <c r="T35" s="482"/>
      <c r="U35" s="482"/>
      <c r="V35" s="483"/>
      <c r="W35" s="466"/>
      <c r="X35" s="242"/>
      <c r="Y35" s="242"/>
      <c r="Z35" s="242"/>
      <c r="AA35" s="242"/>
      <c r="AB35" s="242"/>
      <c r="AC35" s="242"/>
      <c r="AD35" s="242"/>
      <c r="AE35" s="242"/>
      <c r="AF35" s="242"/>
      <c r="AG35" s="242"/>
      <c r="AH35" s="467"/>
      <c r="AI35" s="484">
        <f t="shared" si="8"/>
        <v>0</v>
      </c>
      <c r="AJ35" s="484">
        <f t="shared" si="9"/>
        <v>0</v>
      </c>
      <c r="AK35" s="484">
        <f t="shared" si="10"/>
        <v>0</v>
      </c>
      <c r="AL35" s="484">
        <f t="shared" si="11"/>
        <v>0</v>
      </c>
      <c r="AM35" s="485" t="str">
        <f t="shared" si="1"/>
        <v>-</v>
      </c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  <c r="AZ35" s="60"/>
      <c r="BA35" s="60"/>
      <c r="BB35" s="60"/>
      <c r="BC35" s="60"/>
      <c r="BD35" s="60"/>
      <c r="BE35" s="60"/>
      <c r="BF35" s="242">
        <f t="shared" si="2"/>
        <v>0</v>
      </c>
      <c r="BG35" s="486" t="str">
        <f t="shared" si="3"/>
        <v>-</v>
      </c>
      <c r="BI35" s="487"/>
      <c r="BJ35" s="487"/>
      <c r="BK35" s="487"/>
      <c r="BL35" s="487"/>
      <c r="BM35" s="487"/>
      <c r="BN35" s="488">
        <f t="shared" si="12"/>
        <v>0</v>
      </c>
      <c r="BO35" s="489">
        <f t="shared" si="12"/>
        <v>0</v>
      </c>
      <c r="BP35" s="489">
        <f t="shared" si="12"/>
        <v>0</v>
      </c>
      <c r="BQ35" s="489">
        <f t="shared" si="12"/>
        <v>0</v>
      </c>
      <c r="BR35" s="489">
        <f t="shared" si="12"/>
        <v>0</v>
      </c>
      <c r="BS35" s="473"/>
      <c r="BT35" s="490">
        <f t="shared" si="13"/>
        <v>0</v>
      </c>
      <c r="BU35" s="491">
        <f t="shared" si="14"/>
        <v>0</v>
      </c>
    </row>
    <row r="36" spans="2:73" x14ac:dyDescent="0.2">
      <c r="B36" s="52">
        <v>28</v>
      </c>
      <c r="C36" s="475"/>
      <c r="D36" s="457"/>
      <c r="E36" s="476"/>
      <c r="F36" s="477"/>
      <c r="G36" s="478"/>
      <c r="H36" s="479">
        <f t="shared" si="5"/>
        <v>0</v>
      </c>
      <c r="I36" s="476"/>
      <c r="J36" s="477"/>
      <c r="K36" s="478"/>
      <c r="L36" s="479">
        <f t="shared" si="6"/>
        <v>0</v>
      </c>
      <c r="M36" s="242"/>
      <c r="N36" s="480">
        <f t="shared" si="7"/>
        <v>0</v>
      </c>
      <c r="O36" s="481">
        <f t="shared" si="0"/>
        <v>0</v>
      </c>
      <c r="Q36" s="52" t="s">
        <v>456</v>
      </c>
      <c r="S36" s="482"/>
      <c r="T36" s="482"/>
      <c r="U36" s="482"/>
      <c r="V36" s="483"/>
      <c r="W36" s="466"/>
      <c r="X36" s="242"/>
      <c r="Y36" s="242"/>
      <c r="Z36" s="242"/>
      <c r="AA36" s="242"/>
      <c r="AB36" s="242"/>
      <c r="AC36" s="242"/>
      <c r="AD36" s="242"/>
      <c r="AE36" s="242"/>
      <c r="AF36" s="242"/>
      <c r="AG36" s="242"/>
      <c r="AH36" s="467"/>
      <c r="AI36" s="484">
        <f t="shared" si="8"/>
        <v>0</v>
      </c>
      <c r="AJ36" s="484">
        <f t="shared" si="9"/>
        <v>0</v>
      </c>
      <c r="AK36" s="484">
        <f t="shared" si="10"/>
        <v>0</v>
      </c>
      <c r="AL36" s="484">
        <f t="shared" si="11"/>
        <v>0</v>
      </c>
      <c r="AM36" s="485" t="str">
        <f t="shared" si="1"/>
        <v>-</v>
      </c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242">
        <f t="shared" si="2"/>
        <v>0</v>
      </c>
      <c r="BG36" s="486" t="str">
        <f t="shared" si="3"/>
        <v>-</v>
      </c>
      <c r="BI36" s="487"/>
      <c r="BJ36" s="487"/>
      <c r="BK36" s="487"/>
      <c r="BL36" s="487"/>
      <c r="BM36" s="487"/>
      <c r="BN36" s="488">
        <f t="shared" si="12"/>
        <v>0</v>
      </c>
      <c r="BO36" s="489">
        <f t="shared" si="12"/>
        <v>0</v>
      </c>
      <c r="BP36" s="489">
        <f t="shared" si="12"/>
        <v>0</v>
      </c>
      <c r="BQ36" s="489">
        <f t="shared" si="12"/>
        <v>0</v>
      </c>
      <c r="BR36" s="489">
        <f t="shared" si="12"/>
        <v>0</v>
      </c>
      <c r="BS36" s="473"/>
      <c r="BT36" s="490">
        <f t="shared" si="13"/>
        <v>0</v>
      </c>
      <c r="BU36" s="491">
        <f t="shared" si="14"/>
        <v>0</v>
      </c>
    </row>
    <row r="37" spans="2:73" x14ac:dyDescent="0.2">
      <c r="B37" s="52">
        <v>29</v>
      </c>
      <c r="C37" s="475"/>
      <c r="D37" s="457"/>
      <c r="E37" s="476"/>
      <c r="F37" s="477"/>
      <c r="G37" s="478"/>
      <c r="H37" s="479">
        <f t="shared" si="5"/>
        <v>0</v>
      </c>
      <c r="I37" s="476"/>
      <c r="J37" s="477"/>
      <c r="K37" s="478"/>
      <c r="L37" s="479">
        <f t="shared" si="6"/>
        <v>0</v>
      </c>
      <c r="M37" s="242"/>
      <c r="N37" s="480">
        <f t="shared" si="7"/>
        <v>0</v>
      </c>
      <c r="O37" s="481">
        <f t="shared" si="0"/>
        <v>0</v>
      </c>
      <c r="Q37" s="52" t="s">
        <v>456</v>
      </c>
      <c r="S37" s="482"/>
      <c r="T37" s="482"/>
      <c r="U37" s="482"/>
      <c r="V37" s="483"/>
      <c r="W37" s="466"/>
      <c r="X37" s="242"/>
      <c r="Y37" s="242"/>
      <c r="Z37" s="242"/>
      <c r="AA37" s="242"/>
      <c r="AB37" s="242"/>
      <c r="AC37" s="242"/>
      <c r="AD37" s="242"/>
      <c r="AE37" s="242"/>
      <c r="AF37" s="242"/>
      <c r="AG37" s="242"/>
      <c r="AH37" s="467"/>
      <c r="AI37" s="484">
        <f t="shared" si="8"/>
        <v>0</v>
      </c>
      <c r="AJ37" s="484">
        <f t="shared" si="9"/>
        <v>0</v>
      </c>
      <c r="AK37" s="484">
        <f t="shared" si="10"/>
        <v>0</v>
      </c>
      <c r="AL37" s="484">
        <f t="shared" si="11"/>
        <v>0</v>
      </c>
      <c r="AM37" s="485" t="str">
        <f t="shared" si="1"/>
        <v>-</v>
      </c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242">
        <f t="shared" si="2"/>
        <v>0</v>
      </c>
      <c r="BG37" s="486" t="str">
        <f t="shared" si="3"/>
        <v>-</v>
      </c>
      <c r="BI37" s="487"/>
      <c r="BJ37" s="487"/>
      <c r="BK37" s="487"/>
      <c r="BL37" s="487"/>
      <c r="BM37" s="487"/>
      <c r="BN37" s="488">
        <f t="shared" si="12"/>
        <v>0</v>
      </c>
      <c r="BO37" s="489">
        <f t="shared" si="12"/>
        <v>0</v>
      </c>
      <c r="BP37" s="489">
        <f t="shared" si="12"/>
        <v>0</v>
      </c>
      <c r="BQ37" s="489">
        <f t="shared" si="12"/>
        <v>0</v>
      </c>
      <c r="BR37" s="489">
        <f t="shared" si="12"/>
        <v>0</v>
      </c>
      <c r="BS37" s="473"/>
      <c r="BT37" s="490">
        <f t="shared" si="13"/>
        <v>0</v>
      </c>
      <c r="BU37" s="491">
        <f t="shared" si="14"/>
        <v>0</v>
      </c>
    </row>
    <row r="38" spans="2:73" x14ac:dyDescent="0.2">
      <c r="B38" s="52">
        <v>30</v>
      </c>
      <c r="C38" s="475"/>
      <c r="D38" s="457"/>
      <c r="E38" s="476"/>
      <c r="F38" s="477"/>
      <c r="G38" s="478"/>
      <c r="H38" s="479">
        <f t="shared" si="5"/>
        <v>0</v>
      </c>
      <c r="I38" s="476"/>
      <c r="J38" s="477"/>
      <c r="K38" s="478"/>
      <c r="L38" s="479">
        <f t="shared" si="6"/>
        <v>0</v>
      </c>
      <c r="M38" s="242"/>
      <c r="N38" s="480">
        <f t="shared" si="7"/>
        <v>0</v>
      </c>
      <c r="O38" s="481">
        <f t="shared" si="0"/>
        <v>0</v>
      </c>
      <c r="Q38" s="52" t="s">
        <v>456</v>
      </c>
      <c r="S38" s="482"/>
      <c r="T38" s="482"/>
      <c r="U38" s="482"/>
      <c r="V38" s="483"/>
      <c r="W38" s="466"/>
      <c r="X38" s="242"/>
      <c r="Y38" s="242"/>
      <c r="Z38" s="242"/>
      <c r="AA38" s="242"/>
      <c r="AB38" s="242"/>
      <c r="AC38" s="242"/>
      <c r="AD38" s="242"/>
      <c r="AE38" s="242"/>
      <c r="AF38" s="242"/>
      <c r="AG38" s="242"/>
      <c r="AH38" s="467"/>
      <c r="AI38" s="484">
        <f t="shared" si="8"/>
        <v>0</v>
      </c>
      <c r="AJ38" s="484">
        <f t="shared" si="9"/>
        <v>0</v>
      </c>
      <c r="AK38" s="484">
        <f t="shared" si="10"/>
        <v>0</v>
      </c>
      <c r="AL38" s="484">
        <f t="shared" si="11"/>
        <v>0</v>
      </c>
      <c r="AM38" s="485" t="str">
        <f t="shared" si="1"/>
        <v>-</v>
      </c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  <c r="AZ38" s="60"/>
      <c r="BA38" s="60"/>
      <c r="BB38" s="60"/>
      <c r="BC38" s="60"/>
      <c r="BD38" s="60"/>
      <c r="BE38" s="60"/>
      <c r="BF38" s="242">
        <f>COUNTIF(AO38:BE38,"○")</f>
        <v>0</v>
      </c>
      <c r="BG38" s="486" t="str">
        <f>IF(BF38=0,"-",IF(BF38&gt;=3,"OK","要検討"))</f>
        <v>-</v>
      </c>
      <c r="BI38" s="487"/>
      <c r="BJ38" s="487"/>
      <c r="BK38" s="487"/>
      <c r="BL38" s="487"/>
      <c r="BM38" s="487"/>
      <c r="BN38" s="488">
        <f t="shared" si="12"/>
        <v>0</v>
      </c>
      <c r="BO38" s="489">
        <f t="shared" si="12"/>
        <v>0</v>
      </c>
      <c r="BP38" s="489">
        <f t="shared" si="12"/>
        <v>0</v>
      </c>
      <c r="BQ38" s="489">
        <f t="shared" si="12"/>
        <v>0</v>
      </c>
      <c r="BR38" s="489">
        <f t="shared" si="12"/>
        <v>0</v>
      </c>
      <c r="BS38" s="473"/>
      <c r="BT38" s="490">
        <f t="shared" si="13"/>
        <v>0</v>
      </c>
      <c r="BU38" s="491">
        <f t="shared" si="14"/>
        <v>0</v>
      </c>
    </row>
    <row r="39" spans="2:73" ht="6" customHeight="1" x14ac:dyDescent="0.2"/>
    <row r="40" spans="2:73" ht="23.4" customHeight="1" x14ac:dyDescent="0.2">
      <c r="M40" s="68" t="s">
        <v>457</v>
      </c>
      <c r="N40" s="68"/>
      <c r="O40" s="492">
        <f>SUM(O9:O38)</f>
        <v>0</v>
      </c>
      <c r="Q40" s="52">
        <f>COUNTIF(Q6:Q38,"○")</f>
        <v>0</v>
      </c>
      <c r="BI40" s="493">
        <f>BN40</f>
        <v>0</v>
      </c>
      <c r="BJ40" s="493">
        <f>BO40</f>
        <v>0</v>
      </c>
      <c r="BK40" s="493">
        <f>BP40</f>
        <v>0</v>
      </c>
      <c r="BL40" s="493">
        <f>BQ40</f>
        <v>0</v>
      </c>
      <c r="BM40" s="493">
        <f>BR40</f>
        <v>0</v>
      </c>
      <c r="BN40" s="494">
        <f>SUM(BN9:BN39)</f>
        <v>0</v>
      </c>
      <c r="BO40" s="494">
        <f t="shared" ref="BO40:BR40" si="15">SUM(BO9:BO39)</f>
        <v>0</v>
      </c>
      <c r="BP40" s="494">
        <f t="shared" si="15"/>
        <v>0</v>
      </c>
      <c r="BQ40" s="494">
        <f t="shared" si="15"/>
        <v>0</v>
      </c>
      <c r="BR40" s="494">
        <f t="shared" si="15"/>
        <v>0</v>
      </c>
      <c r="BT40" s="492">
        <f>SUM(BT9:BT38)</f>
        <v>0</v>
      </c>
      <c r="BU40" s="492">
        <f>SUM(BU9:BU38)</f>
        <v>0</v>
      </c>
    </row>
    <row r="41" spans="2:73" x14ac:dyDescent="0.2">
      <c r="BT41" s="84" t="e">
        <f>BT40/$O40</f>
        <v>#DIV/0!</v>
      </c>
      <c r="BU41" s="84" t="e">
        <f>BU40/$O40</f>
        <v>#DIV/0!</v>
      </c>
    </row>
  </sheetData>
  <mergeCells count="56">
    <mergeCell ref="AX7:AX8"/>
    <mergeCell ref="AY7:AY8"/>
    <mergeCell ref="AZ7:AZ8"/>
    <mergeCell ref="BA7:BA8"/>
    <mergeCell ref="BB7:BB8"/>
    <mergeCell ref="BC7:BC8"/>
    <mergeCell ref="AR7:AR8"/>
    <mergeCell ref="AS7:AS8"/>
    <mergeCell ref="AT7:AT8"/>
    <mergeCell ref="AU7:AU8"/>
    <mergeCell ref="AV7:AV8"/>
    <mergeCell ref="AW7:AW8"/>
    <mergeCell ref="BM6:BM8"/>
    <mergeCell ref="BT6:BT8"/>
    <mergeCell ref="BU6:BU8"/>
    <mergeCell ref="S7:S8"/>
    <mergeCell ref="T7:T8"/>
    <mergeCell ref="U7:U8"/>
    <mergeCell ref="V7:V8"/>
    <mergeCell ref="W7:Y7"/>
    <mergeCell ref="Z7:AB7"/>
    <mergeCell ref="AC7:AE7"/>
    <mergeCell ref="BB6:BE6"/>
    <mergeCell ref="BF6:BG6"/>
    <mergeCell ref="BI6:BI8"/>
    <mergeCell ref="BJ6:BJ8"/>
    <mergeCell ref="BK6:BK8"/>
    <mergeCell ref="BL6:BL8"/>
    <mergeCell ref="BD7:BD8"/>
    <mergeCell ref="BE7:BE8"/>
    <mergeCell ref="BF7:BF8"/>
    <mergeCell ref="BG7:BG8"/>
    <mergeCell ref="W6:AH6"/>
    <mergeCell ref="AM6:AM8"/>
    <mergeCell ref="AO6:AP6"/>
    <mergeCell ref="AQ6:AV6"/>
    <mergeCell ref="AW6:AY6"/>
    <mergeCell ref="AZ6:BA6"/>
    <mergeCell ref="AF7:AH7"/>
    <mergeCell ref="AO7:AO8"/>
    <mergeCell ref="AP7:AP8"/>
    <mergeCell ref="AQ7:AQ8"/>
    <mergeCell ref="C6:C7"/>
    <mergeCell ref="E6:H6"/>
    <mergeCell ref="I6:M6"/>
    <mergeCell ref="O6:O7"/>
    <mergeCell ref="Q6:Q8"/>
    <mergeCell ref="S6:V6"/>
    <mergeCell ref="I2:O2"/>
    <mergeCell ref="BT2:BU2"/>
    <mergeCell ref="B4:C4"/>
    <mergeCell ref="E4:O4"/>
    <mergeCell ref="Q4:AM4"/>
    <mergeCell ref="AO4:BG4"/>
    <mergeCell ref="BI4:BM4"/>
    <mergeCell ref="BT4:BU4"/>
  </mergeCells>
  <phoneticPr fontId="1"/>
  <conditionalFormatting sqref="R9 S9:AM38 AO9:BG38">
    <cfRule type="expression" priority="2">
      <formula>$Q$9</formula>
    </cfRule>
  </conditionalFormatting>
  <conditionalFormatting sqref="S9:AM38 AO9:BG38">
    <cfRule type="expression" dxfId="0" priority="1">
      <formula>$Q9="－"</formula>
    </cfRule>
  </conditionalFormatting>
  <dataValidations count="3">
    <dataValidation type="list" allowBlank="1" showInputMessage="1" showErrorMessage="1" sqref="W9:AH38" xr:uid="{F92FD21F-1D7B-434C-BB00-5C02C237E318}">
      <formula1>"1,2,3"</formula1>
    </dataValidation>
    <dataValidation type="list" allowBlank="1" showInputMessage="1" showErrorMessage="1" sqref="AO9:BE38 Q9:Q38" xr:uid="{E0BB6A4A-4AB8-4F38-B8A5-A7078C894E4D}">
      <formula1>"○,－"</formula1>
    </dataValidation>
    <dataValidation type="list" allowBlank="1" showInputMessage="1" showErrorMessage="1" sqref="M9:M38" xr:uid="{DA9F865B-FCFF-42FD-8DC7-8CD5EC8BFED9}">
      <formula1>"日,週,月,年"</formula1>
    </dataValidation>
  </dataValidations>
  <printOptions horizontalCentered="1"/>
  <pageMargins left="0.39370078740157483" right="0.39370078740157483" top="0.59055118110236227" bottom="0.59055118110236227" header="0.19685039370078741" footer="0.19685039370078741"/>
  <pageSetup paperSize="9" scale="93" orientation="landscape" verticalDpi="1200" r:id="rId1"/>
  <headerFooter>
    <oddHeader>&amp;C&amp;A</oddHeader>
    <oddFooter>&amp;C&amp;F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6B78A-7F3A-4FD5-BAF2-E2ACCC4125E5}">
  <dimension ref="B1:I26"/>
  <sheetViews>
    <sheetView showGridLines="0" tabSelected="1" zoomScaleNormal="100" workbookViewId="0">
      <selection activeCell="C30" sqref="C30"/>
    </sheetView>
  </sheetViews>
  <sheetFormatPr defaultColWidth="9.1796875" defaultRowHeight="13.2" x14ac:dyDescent="0.2"/>
  <cols>
    <col min="1" max="1" width="1.1796875" style="2" customWidth="1"/>
    <col min="2" max="2" width="3.7265625" style="3" customWidth="1"/>
    <col min="3" max="3" width="24.54296875" style="2" customWidth="1"/>
    <col min="4" max="4" width="37.453125" style="2" customWidth="1"/>
    <col min="5" max="5" width="9.453125" style="3" bestFit="1" customWidth="1"/>
    <col min="6" max="9" width="6.90625" style="2" customWidth="1"/>
    <col min="10" max="145" width="3.7265625" style="2" customWidth="1"/>
    <col min="146" max="16384" width="9.1796875" style="2"/>
  </cols>
  <sheetData>
    <row r="1" spans="2:9" ht="5.4" customHeight="1" x14ac:dyDescent="0.2"/>
    <row r="2" spans="2:9" ht="24" customHeight="1" x14ac:dyDescent="0.2">
      <c r="B2" s="6" t="s">
        <v>215</v>
      </c>
    </row>
    <row r="4" spans="2:9" x14ac:dyDescent="0.2">
      <c r="B4" s="48"/>
      <c r="C4" s="404" t="s">
        <v>216</v>
      </c>
      <c r="D4" s="277" t="s">
        <v>217</v>
      </c>
      <c r="E4" s="277" t="s">
        <v>218</v>
      </c>
      <c r="F4" s="276" t="s">
        <v>219</v>
      </c>
      <c r="G4" s="276"/>
      <c r="H4" s="276"/>
      <c r="I4" s="276"/>
    </row>
    <row r="5" spans="2:9" x14ac:dyDescent="0.2">
      <c r="B5" s="198"/>
      <c r="C5" s="405"/>
      <c r="D5" s="407"/>
      <c r="E5" s="407"/>
      <c r="F5" s="199">
        <v>1</v>
      </c>
      <c r="G5" s="200">
        <v>2</v>
      </c>
      <c r="H5" s="200">
        <v>3</v>
      </c>
      <c r="I5" s="201">
        <v>4</v>
      </c>
    </row>
    <row r="6" spans="2:9" ht="37.200000000000003" customHeight="1" x14ac:dyDescent="0.2">
      <c r="B6" s="1" t="s">
        <v>111</v>
      </c>
      <c r="C6" s="406"/>
      <c r="D6" s="278"/>
      <c r="E6" s="278"/>
      <c r="F6" s="202" t="s">
        <v>220</v>
      </c>
      <c r="G6" s="203" t="s">
        <v>221</v>
      </c>
      <c r="H6" s="203" t="s">
        <v>222</v>
      </c>
      <c r="I6" s="204" t="s">
        <v>223</v>
      </c>
    </row>
    <row r="7" spans="2:9" x14ac:dyDescent="0.2">
      <c r="B7" s="1">
        <v>1</v>
      </c>
      <c r="C7" s="8" t="s">
        <v>224</v>
      </c>
      <c r="D7" s="8" t="s">
        <v>225</v>
      </c>
      <c r="E7" s="1" t="s">
        <v>226</v>
      </c>
      <c r="F7" s="199" t="s">
        <v>227</v>
      </c>
      <c r="G7" s="205"/>
      <c r="H7" s="205"/>
      <c r="I7" s="201"/>
    </row>
    <row r="8" spans="2:9" x14ac:dyDescent="0.2">
      <c r="B8" s="1">
        <v>2</v>
      </c>
      <c r="C8" s="8"/>
      <c r="D8" s="8"/>
      <c r="E8" s="1"/>
      <c r="F8" s="199"/>
      <c r="G8" s="205" t="s">
        <v>227</v>
      </c>
      <c r="H8" s="205"/>
      <c r="I8" s="201"/>
    </row>
    <row r="9" spans="2:9" x14ac:dyDescent="0.2">
      <c r="B9" s="1">
        <v>3</v>
      </c>
      <c r="C9" s="8"/>
      <c r="D9" s="8"/>
      <c r="E9" s="1"/>
      <c r="F9" s="199"/>
      <c r="G9" s="205"/>
      <c r="H9" s="205" t="s">
        <v>227</v>
      </c>
      <c r="I9" s="201"/>
    </row>
    <row r="10" spans="2:9" x14ac:dyDescent="0.2">
      <c r="B10" s="1">
        <v>4</v>
      </c>
      <c r="C10" s="8"/>
      <c r="D10" s="8"/>
      <c r="E10" s="1"/>
      <c r="F10" s="199"/>
      <c r="G10" s="205"/>
      <c r="H10" s="205"/>
      <c r="I10" s="201" t="s">
        <v>227</v>
      </c>
    </row>
    <row r="11" spans="2:9" x14ac:dyDescent="0.2">
      <c r="B11" s="1">
        <v>5</v>
      </c>
      <c r="C11" s="8"/>
      <c r="D11" s="8"/>
      <c r="E11" s="1"/>
      <c r="F11" s="199"/>
      <c r="G11" s="205"/>
      <c r="H11" s="205"/>
      <c r="I11" s="201"/>
    </row>
    <row r="12" spans="2:9" x14ac:dyDescent="0.2">
      <c r="B12" s="1">
        <v>6</v>
      </c>
      <c r="C12" s="8"/>
      <c r="D12" s="8"/>
      <c r="E12" s="1"/>
      <c r="F12" s="199"/>
      <c r="G12" s="205"/>
      <c r="H12" s="205"/>
      <c r="I12" s="201"/>
    </row>
    <row r="13" spans="2:9" x14ac:dyDescent="0.2">
      <c r="B13" s="1">
        <v>7</v>
      </c>
      <c r="C13" s="8"/>
      <c r="D13" s="8"/>
      <c r="E13" s="1"/>
      <c r="F13" s="199"/>
      <c r="G13" s="205"/>
      <c r="H13" s="205"/>
      <c r="I13" s="201"/>
    </row>
    <row r="14" spans="2:9" x14ac:dyDescent="0.2">
      <c r="B14" s="1">
        <v>8</v>
      </c>
      <c r="C14" s="8"/>
      <c r="D14" s="8"/>
      <c r="E14" s="1"/>
      <c r="F14" s="199"/>
      <c r="G14" s="205"/>
      <c r="H14" s="205"/>
      <c r="I14" s="201"/>
    </row>
    <row r="15" spans="2:9" x14ac:dyDescent="0.2">
      <c r="B15" s="1">
        <v>9</v>
      </c>
      <c r="C15" s="8"/>
      <c r="D15" s="8"/>
      <c r="E15" s="1"/>
      <c r="F15" s="199"/>
      <c r="G15" s="205"/>
      <c r="H15" s="205"/>
      <c r="I15" s="201"/>
    </row>
    <row r="16" spans="2:9" x14ac:dyDescent="0.2">
      <c r="B16" s="1">
        <v>10</v>
      </c>
      <c r="C16" s="8"/>
      <c r="D16" s="8"/>
      <c r="E16" s="1"/>
      <c r="F16" s="199"/>
      <c r="G16" s="205"/>
      <c r="H16" s="205"/>
      <c r="I16" s="201"/>
    </row>
    <row r="17" spans="2:9" x14ac:dyDescent="0.2">
      <c r="B17" s="1">
        <v>11</v>
      </c>
      <c r="C17" s="8"/>
      <c r="D17" s="8"/>
      <c r="E17" s="1"/>
      <c r="F17" s="199"/>
      <c r="G17" s="205"/>
      <c r="H17" s="205"/>
      <c r="I17" s="201"/>
    </row>
    <row r="18" spans="2:9" x14ac:dyDescent="0.2">
      <c r="B18" s="1">
        <v>12</v>
      </c>
      <c r="C18" s="8"/>
      <c r="D18" s="8"/>
      <c r="E18" s="1"/>
      <c r="F18" s="199"/>
      <c r="G18" s="205"/>
      <c r="H18" s="205"/>
      <c r="I18" s="201"/>
    </row>
    <row r="19" spans="2:9" x14ac:dyDescent="0.2">
      <c r="B19" s="1">
        <v>13</v>
      </c>
      <c r="C19" s="8"/>
      <c r="D19" s="8"/>
      <c r="E19" s="1"/>
      <c r="F19" s="199"/>
      <c r="G19" s="205"/>
      <c r="H19" s="205"/>
      <c r="I19" s="201"/>
    </row>
    <row r="20" spans="2:9" x14ac:dyDescent="0.2">
      <c r="B20" s="1">
        <v>14</v>
      </c>
      <c r="C20" s="8"/>
      <c r="D20" s="8"/>
      <c r="E20" s="1"/>
      <c r="F20" s="199"/>
      <c r="G20" s="205"/>
      <c r="H20" s="205"/>
      <c r="I20" s="201"/>
    </row>
    <row r="21" spans="2:9" x14ac:dyDescent="0.2">
      <c r="B21" s="1">
        <v>15</v>
      </c>
      <c r="C21" s="8"/>
      <c r="D21" s="8"/>
      <c r="E21" s="1"/>
      <c r="F21" s="199"/>
      <c r="G21" s="205"/>
      <c r="H21" s="205"/>
      <c r="I21" s="201"/>
    </row>
    <row r="22" spans="2:9" x14ac:dyDescent="0.2">
      <c r="B22" s="1">
        <v>16</v>
      </c>
      <c r="C22" s="8"/>
      <c r="D22" s="8"/>
      <c r="E22" s="1"/>
      <c r="F22" s="199"/>
      <c r="G22" s="205"/>
      <c r="H22" s="205"/>
      <c r="I22" s="201"/>
    </row>
    <row r="23" spans="2:9" x14ac:dyDescent="0.2">
      <c r="B23" s="1">
        <v>17</v>
      </c>
      <c r="C23" s="8"/>
      <c r="D23" s="8"/>
      <c r="E23" s="1"/>
      <c r="F23" s="199"/>
      <c r="G23" s="205"/>
      <c r="H23" s="205"/>
      <c r="I23" s="201"/>
    </row>
    <row r="24" spans="2:9" x14ac:dyDescent="0.2">
      <c r="B24" s="1">
        <v>18</v>
      </c>
      <c r="C24" s="8"/>
      <c r="D24" s="8"/>
      <c r="E24" s="1"/>
      <c r="F24" s="199"/>
      <c r="G24" s="205"/>
      <c r="H24" s="205"/>
      <c r="I24" s="201"/>
    </row>
    <row r="25" spans="2:9" x14ac:dyDescent="0.2">
      <c r="B25" s="1">
        <v>19</v>
      </c>
      <c r="C25" s="8"/>
      <c r="D25" s="8"/>
      <c r="E25" s="1"/>
      <c r="F25" s="199"/>
      <c r="G25" s="205"/>
      <c r="H25" s="205"/>
      <c r="I25" s="201"/>
    </row>
    <row r="26" spans="2:9" x14ac:dyDescent="0.2">
      <c r="B26" s="1">
        <v>20</v>
      </c>
      <c r="C26" s="8"/>
      <c r="D26" s="8"/>
      <c r="E26" s="1"/>
      <c r="F26" s="199"/>
      <c r="G26" s="205"/>
      <c r="H26" s="205"/>
      <c r="I26" s="201"/>
    </row>
  </sheetData>
  <mergeCells count="4">
    <mergeCell ref="C4:C6"/>
    <mergeCell ref="D4:D6"/>
    <mergeCell ref="E4:E6"/>
    <mergeCell ref="F4:I4"/>
  </mergeCells>
  <phoneticPr fontId="1"/>
  <pageMargins left="0.59055118110236227" right="0.59055118110236227" top="0.59055118110236227" bottom="0.59055118110236227" header="0.19685039370078741" footer="0.19685039370078741"/>
  <pageSetup paperSize="9" scale="80" orientation="portrait" verticalDpi="0" r:id="rId1"/>
  <headerFooter>
    <oddHeader>&amp;C&amp;A</oddHeader>
    <oddFooter>&amp;C&amp;F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15</vt:i4>
      </vt:variant>
    </vt:vector>
  </HeadingPairs>
  <TitlesOfParts>
    <vt:vector size="15" baseType="lpstr">
      <vt:lpstr>採用計画</vt:lpstr>
      <vt:lpstr>自律診断</vt:lpstr>
      <vt:lpstr>自律性_入力シート</vt:lpstr>
      <vt:lpstr>風土アンケート</vt:lpstr>
      <vt:lpstr>風土_入力シート</vt:lpstr>
      <vt:lpstr>風土調査結果</vt:lpstr>
      <vt:lpstr>ミッション展開</vt:lpstr>
      <vt:lpstr>部門機能</vt:lpstr>
      <vt:lpstr>小集団組織構想</vt:lpstr>
      <vt:lpstr>マトリクス型等級</vt:lpstr>
      <vt:lpstr>行動基準</vt:lpstr>
      <vt:lpstr>人事評価</vt:lpstr>
      <vt:lpstr>賃金テーブル</vt:lpstr>
      <vt:lpstr>業務移管計画</vt:lpstr>
      <vt:lpstr>権限委譲</vt:lpstr>
    </vt:vector>
  </TitlesOfParts>
  <Company>MSC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MSC</dc:title>
  <dc:subject>MSC</dc:subject>
  <dc:creator>MSC</dc:creator>
  <cp:lastModifiedBy>正英 萩原</cp:lastModifiedBy>
  <cp:lastPrinted>2025-04-19T00:17:47Z</cp:lastPrinted>
  <dcterms:created xsi:type="dcterms:W3CDTF">2009-01-28T01:54:26Z</dcterms:created>
  <dcterms:modified xsi:type="dcterms:W3CDTF">2025-04-20T01:30:03Z</dcterms:modified>
</cp:coreProperties>
</file>